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19440" windowHeight="11805" tabRatio="898"/>
  </bookViews>
  <sheets>
    <sheet name="PLANO DE TRABALHO" sheetId="3" r:id="rId1"/>
  </sheets>
  <definedNames>
    <definedName name="_xlnm.Print_Area" localSheetId="0">'PLANO DE TRABALHO'!$A$2:$H$929</definedName>
  </definedNames>
  <calcPr calcId="125725"/>
</workbook>
</file>

<file path=xl/calcChain.xml><?xml version="1.0" encoding="utf-8"?>
<calcChain xmlns="http://schemas.openxmlformats.org/spreadsheetml/2006/main">
  <c r="H704" i="3"/>
  <c r="H720"/>
  <c r="H756"/>
  <c r="H208"/>
  <c r="H224"/>
  <c r="H231"/>
  <c r="H689"/>
  <c r="H690"/>
  <c r="H691"/>
  <c r="H576"/>
  <c r="G859"/>
  <c r="H854"/>
  <c r="F919" s="1"/>
  <c r="H855"/>
  <c r="H856"/>
  <c r="H857"/>
  <c r="H858"/>
  <c r="H853"/>
  <c r="H843"/>
  <c r="H844"/>
  <c r="H845"/>
  <c r="H846"/>
  <c r="H847"/>
  <c r="H842"/>
  <c r="F918" s="1"/>
  <c r="G848"/>
  <c r="G836"/>
  <c r="H836" s="1"/>
  <c r="G835"/>
  <c r="H835" s="1"/>
  <c r="G834"/>
  <c r="H834" s="1"/>
  <c r="G833"/>
  <c r="H833" s="1"/>
  <c r="G832"/>
  <c r="H832" s="1"/>
  <c r="G831"/>
  <c r="H820"/>
  <c r="H819"/>
  <c r="H821" s="1"/>
  <c r="H814"/>
  <c r="H815"/>
  <c r="H813"/>
  <c r="H808"/>
  <c r="H809"/>
  <c r="H807"/>
  <c r="H802"/>
  <c r="H803"/>
  <c r="H801"/>
  <c r="H796"/>
  <c r="H797"/>
  <c r="H795"/>
  <c r="H791"/>
  <c r="H790"/>
  <c r="H784"/>
  <c r="H783"/>
  <c r="H778"/>
  <c r="H779"/>
  <c r="H777"/>
  <c r="H772"/>
  <c r="H773"/>
  <c r="H771"/>
  <c r="H766"/>
  <c r="H767"/>
  <c r="H765"/>
  <c r="H760"/>
  <c r="H761"/>
  <c r="H762" s="1"/>
  <c r="H759"/>
  <c r="H755"/>
  <c r="H748"/>
  <c r="H749"/>
  <c r="H750"/>
  <c r="H751"/>
  <c r="H747"/>
  <c r="H742"/>
  <c r="H743"/>
  <c r="H741"/>
  <c r="H737"/>
  <c r="H736"/>
  <c r="H730"/>
  <c r="H729"/>
  <c r="H724"/>
  <c r="H725"/>
  <c r="H723"/>
  <c r="H719"/>
  <c r="H714"/>
  <c r="H715"/>
  <c r="H713"/>
  <c r="H709"/>
  <c r="H708"/>
  <c r="H707"/>
  <c r="H703"/>
  <c r="H696"/>
  <c r="H697"/>
  <c r="H698"/>
  <c r="H699"/>
  <c r="H695"/>
  <c r="H685"/>
  <c r="H684"/>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42"/>
  <c r="H641"/>
  <c r="F911" s="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01"/>
  <c r="F910" s="1"/>
  <c r="H562"/>
  <c r="H563"/>
  <c r="H564"/>
  <c r="H565"/>
  <c r="H566"/>
  <c r="H567"/>
  <c r="H568"/>
  <c r="H569"/>
  <c r="H570"/>
  <c r="H571"/>
  <c r="H572"/>
  <c r="H573"/>
  <c r="H574"/>
  <c r="H575"/>
  <c r="H577"/>
  <c r="H578"/>
  <c r="H579"/>
  <c r="H580"/>
  <c r="H581"/>
  <c r="H582"/>
  <c r="H583"/>
  <c r="H584"/>
  <c r="H585"/>
  <c r="H586"/>
  <c r="H587"/>
  <c r="H588"/>
  <c r="H589"/>
  <c r="H590"/>
  <c r="H591"/>
  <c r="H592"/>
  <c r="H593"/>
  <c r="H594"/>
  <c r="H595"/>
  <c r="H596"/>
  <c r="H597"/>
  <c r="H561"/>
  <c r="F909" s="1"/>
  <c r="H458"/>
  <c r="F907" s="1"/>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457"/>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363"/>
  <c r="F906" s="1"/>
  <c r="H278"/>
  <c r="F905" s="1"/>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277"/>
  <c r="H269"/>
  <c r="F903" s="1"/>
  <c r="H270"/>
  <c r="H271"/>
  <c r="H268"/>
  <c r="H262"/>
  <c r="H263"/>
  <c r="H264"/>
  <c r="H261"/>
  <c r="F902" s="1"/>
  <c r="H255"/>
  <c r="H256"/>
  <c r="H257"/>
  <c r="H254"/>
  <c r="F901" s="1"/>
  <c r="H236"/>
  <c r="H237"/>
  <c r="H238"/>
  <c r="H239"/>
  <c r="H240"/>
  <c r="H241"/>
  <c r="H242"/>
  <c r="H243"/>
  <c r="H244"/>
  <c r="H245"/>
  <c r="H246"/>
  <c r="H247"/>
  <c r="H235"/>
  <c r="F899" s="1"/>
  <c r="H220"/>
  <c r="H221"/>
  <c r="H222"/>
  <c r="H223"/>
  <c r="H225"/>
  <c r="H226"/>
  <c r="H227"/>
  <c r="H228"/>
  <c r="H229"/>
  <c r="H230"/>
  <c r="H219"/>
  <c r="F898" s="1"/>
  <c r="H204"/>
  <c r="F897" s="1"/>
  <c r="H205"/>
  <c r="H206"/>
  <c r="H207"/>
  <c r="H209"/>
  <c r="H210"/>
  <c r="H211"/>
  <c r="H212"/>
  <c r="H213"/>
  <c r="H214"/>
  <c r="H215"/>
  <c r="H203"/>
  <c r="H191"/>
  <c r="H192"/>
  <c r="H193"/>
  <c r="H194"/>
  <c r="H195"/>
  <c r="H196"/>
  <c r="H190"/>
  <c r="F895" s="1"/>
  <c r="H181"/>
  <c r="H182"/>
  <c r="H183"/>
  <c r="H184"/>
  <c r="H185"/>
  <c r="H186"/>
  <c r="H180"/>
  <c r="F894" s="1"/>
  <c r="H171"/>
  <c r="H172"/>
  <c r="H173"/>
  <c r="H174"/>
  <c r="H175"/>
  <c r="H176"/>
  <c r="H170"/>
  <c r="F893" s="1"/>
  <c r="H163"/>
  <c r="H162"/>
  <c r="F891" s="1"/>
  <c r="H158"/>
  <c r="H157"/>
  <c r="F890" s="1"/>
  <c r="H153"/>
  <c r="F889" s="1"/>
  <c r="H152"/>
  <c r="H117"/>
  <c r="F884" s="1"/>
  <c r="H118"/>
  <c r="H116"/>
  <c r="H141"/>
  <c r="F887" s="1"/>
  <c r="H142"/>
  <c r="H143"/>
  <c r="H144"/>
  <c r="H145"/>
  <c r="H140"/>
  <c r="H132"/>
  <c r="F886" s="1"/>
  <c r="H133"/>
  <c r="H134"/>
  <c r="H135"/>
  <c r="H136"/>
  <c r="H131"/>
  <c r="H127"/>
  <c r="H123"/>
  <c r="H124"/>
  <c r="H125"/>
  <c r="H126"/>
  <c r="H122"/>
  <c r="E93"/>
  <c r="F92"/>
  <c r="F91"/>
  <c r="F882" s="1"/>
  <c r="E69"/>
  <c r="F69" s="1"/>
  <c r="E84"/>
  <c r="F84" s="1"/>
  <c r="G84" s="1"/>
  <c r="E83"/>
  <c r="F83" s="1"/>
  <c r="E79"/>
  <c r="F79" s="1"/>
  <c r="G79" s="1"/>
  <c r="E78"/>
  <c r="F78" s="1"/>
  <c r="G78" s="1"/>
  <c r="F879" s="1"/>
  <c r="E74"/>
  <c r="F74" s="1"/>
  <c r="G74" s="1"/>
  <c r="F878" s="1"/>
  <c r="E73"/>
  <c r="F73" s="1"/>
  <c r="G73" s="1"/>
  <c r="E68"/>
  <c r="F68" s="1"/>
  <c r="G68" s="1"/>
  <c r="F885" l="1"/>
  <c r="H692"/>
  <c r="H848"/>
  <c r="H859"/>
  <c r="H700"/>
  <c r="H804"/>
  <c r="H798"/>
  <c r="H810"/>
  <c r="H744"/>
  <c r="H768"/>
  <c r="H780"/>
  <c r="G837"/>
  <c r="G860" s="1"/>
  <c r="H792"/>
  <c r="H816"/>
  <c r="H831"/>
  <c r="H738"/>
  <c r="H752"/>
  <c r="H774"/>
  <c r="H785"/>
  <c r="H638"/>
  <c r="H686"/>
  <c r="H731"/>
  <c r="H678"/>
  <c r="H716"/>
  <c r="H598"/>
  <c r="H726"/>
  <c r="H710"/>
  <c r="H556"/>
  <c r="H154"/>
  <c r="H258"/>
  <c r="H272"/>
  <c r="H454"/>
  <c r="H159"/>
  <c r="H265"/>
  <c r="H216"/>
  <c r="H248"/>
  <c r="H119"/>
  <c r="H164"/>
  <c r="H232"/>
  <c r="H360"/>
  <c r="H177"/>
  <c r="H187"/>
  <c r="H197"/>
  <c r="H146"/>
  <c r="H128"/>
  <c r="H137"/>
  <c r="F93"/>
  <c r="G80"/>
  <c r="F80"/>
  <c r="G83"/>
  <c r="F85"/>
  <c r="G75"/>
  <c r="F75"/>
  <c r="G69"/>
  <c r="G70" s="1"/>
  <c r="F70"/>
  <c r="D62"/>
  <c r="D48"/>
  <c r="E61"/>
  <c r="F61" s="1"/>
  <c r="G61" s="1"/>
  <c r="H61" s="1"/>
  <c r="E60"/>
  <c r="F60" s="1"/>
  <c r="G60" s="1"/>
  <c r="H60" s="1"/>
  <c r="E59"/>
  <c r="F59" s="1"/>
  <c r="G59" s="1"/>
  <c r="H59" s="1"/>
  <c r="E58"/>
  <c r="F58" s="1"/>
  <c r="G58" s="1"/>
  <c r="H58" s="1"/>
  <c r="E57"/>
  <c r="F57" s="1"/>
  <c r="G57" s="1"/>
  <c r="H57" s="1"/>
  <c r="E56"/>
  <c r="F56" s="1"/>
  <c r="G56" s="1"/>
  <c r="H56" s="1"/>
  <c r="E55"/>
  <c r="F55" s="1"/>
  <c r="G55" s="1"/>
  <c r="H55" s="1"/>
  <c r="E54"/>
  <c r="F54" s="1"/>
  <c r="G54" s="1"/>
  <c r="H54" s="1"/>
  <c r="E53"/>
  <c r="F53" s="1"/>
  <c r="E52"/>
  <c r="F52" s="1"/>
  <c r="G52" s="1"/>
  <c r="H52" s="1"/>
  <c r="E51"/>
  <c r="F51" s="1"/>
  <c r="G51" s="1"/>
  <c r="H51" s="1"/>
  <c r="D33"/>
  <c r="D16"/>
  <c r="E47"/>
  <c r="F47" s="1"/>
  <c r="G47" s="1"/>
  <c r="H47" s="1"/>
  <c r="E46"/>
  <c r="F46" s="1"/>
  <c r="G46" s="1"/>
  <c r="H46" s="1"/>
  <c r="E45"/>
  <c r="F45" s="1"/>
  <c r="G45" s="1"/>
  <c r="H45" s="1"/>
  <c r="E44"/>
  <c r="F44" s="1"/>
  <c r="G44" s="1"/>
  <c r="H44" s="1"/>
  <c r="E43"/>
  <c r="F43" s="1"/>
  <c r="G43" s="1"/>
  <c r="H43" s="1"/>
  <c r="E42"/>
  <c r="F42" s="1"/>
  <c r="G42" s="1"/>
  <c r="H42" s="1"/>
  <c r="E41"/>
  <c r="F41" s="1"/>
  <c r="G41" s="1"/>
  <c r="H41" s="1"/>
  <c r="E40"/>
  <c r="F40" s="1"/>
  <c r="G40" s="1"/>
  <c r="H40" s="1"/>
  <c r="E39"/>
  <c r="F39" s="1"/>
  <c r="G39" s="1"/>
  <c r="H39" s="1"/>
  <c r="E38"/>
  <c r="F38" s="1"/>
  <c r="G38" s="1"/>
  <c r="H38" s="1"/>
  <c r="E37"/>
  <c r="F37" s="1"/>
  <c r="G37" s="1"/>
  <c r="H37" s="1"/>
  <c r="E36"/>
  <c r="F36" s="1"/>
  <c r="G36" s="1"/>
  <c r="H36" s="1"/>
  <c r="E32"/>
  <c r="F32" s="1"/>
  <c r="G32" s="1"/>
  <c r="H32" s="1"/>
  <c r="E31"/>
  <c r="F31" s="1"/>
  <c r="G31" s="1"/>
  <c r="H31" s="1"/>
  <c r="E30"/>
  <c r="F30" s="1"/>
  <c r="G30" s="1"/>
  <c r="H30" s="1"/>
  <c r="E29"/>
  <c r="F29" s="1"/>
  <c r="G29" s="1"/>
  <c r="H29" s="1"/>
  <c r="E28"/>
  <c r="F28" s="1"/>
  <c r="G28" s="1"/>
  <c r="H28" s="1"/>
  <c r="E27"/>
  <c r="F27" s="1"/>
  <c r="G27" s="1"/>
  <c r="H27" s="1"/>
  <c r="E26"/>
  <c r="F26" s="1"/>
  <c r="G26" s="1"/>
  <c r="H26" s="1"/>
  <c r="E25"/>
  <c r="F25" s="1"/>
  <c r="G25" s="1"/>
  <c r="H25" s="1"/>
  <c r="E24"/>
  <c r="F24" s="1"/>
  <c r="G24" s="1"/>
  <c r="H24" s="1"/>
  <c r="E23"/>
  <c r="F23" s="1"/>
  <c r="G23" s="1"/>
  <c r="H23" s="1"/>
  <c r="E22"/>
  <c r="F22" s="1"/>
  <c r="G22" s="1"/>
  <c r="H22" s="1"/>
  <c r="E13"/>
  <c r="F13" s="1"/>
  <c r="G13" s="1"/>
  <c r="H13" s="1"/>
  <c r="E14"/>
  <c r="F14" s="1"/>
  <c r="G14" s="1"/>
  <c r="H14" s="1"/>
  <c r="E15"/>
  <c r="F15" s="1"/>
  <c r="G15" s="1"/>
  <c r="H15" s="1"/>
  <c r="E12"/>
  <c r="H732" l="1"/>
  <c r="H823" s="1"/>
  <c r="F913"/>
  <c r="H822"/>
  <c r="F915"/>
  <c r="G85"/>
  <c r="G86" s="1"/>
  <c r="F880"/>
  <c r="H837"/>
  <c r="H860" s="1"/>
  <c r="F917"/>
  <c r="H786"/>
  <c r="F914"/>
  <c r="F875"/>
  <c r="F873"/>
  <c r="F874"/>
  <c r="F877"/>
  <c r="H147"/>
  <c r="H679"/>
  <c r="H165"/>
  <c r="H557"/>
  <c r="H273"/>
  <c r="H198"/>
  <c r="H249"/>
  <c r="F86"/>
  <c r="E16"/>
  <c r="F12"/>
  <c r="F62"/>
  <c r="G53"/>
  <c r="H53" s="1"/>
  <c r="H62" s="1"/>
  <c r="E62"/>
  <c r="E48"/>
  <c r="F48"/>
  <c r="H48"/>
  <c r="F926" s="1"/>
  <c r="G48"/>
  <c r="H33"/>
  <c r="F33"/>
  <c r="E33"/>
  <c r="G33"/>
  <c r="F925" l="1"/>
  <c r="F927"/>
  <c r="G62"/>
  <c r="G63" s="1"/>
  <c r="F16"/>
  <c r="G12"/>
  <c r="H63"/>
  <c r="H12" l="1"/>
  <c r="F871" s="1"/>
  <c r="G16"/>
  <c r="H16" l="1"/>
  <c r="F928" s="1"/>
  <c r="H17"/>
  <c r="F924" s="1"/>
</calcChain>
</file>

<file path=xl/sharedStrings.xml><?xml version="1.0" encoding="utf-8"?>
<sst xmlns="http://schemas.openxmlformats.org/spreadsheetml/2006/main" count="2382" uniqueCount="698">
  <si>
    <t>UNIDADE</t>
  </si>
  <si>
    <t>ITEM</t>
  </si>
  <si>
    <t>VALE TRANSPORTE</t>
  </si>
  <si>
    <t>ITENS</t>
  </si>
  <si>
    <t>%</t>
  </si>
  <si>
    <t>TOTAL</t>
  </si>
  <si>
    <t>VALOR UNIT</t>
  </si>
  <si>
    <t>GOVERNO DO DISTRITO FEDERAL</t>
  </si>
  <si>
    <t>CARGO</t>
  </si>
  <si>
    <t>SALÁRIO</t>
  </si>
  <si>
    <t>SALÁRIO + ENCARGOS</t>
  </si>
  <si>
    <t>TOTAL MÊS</t>
  </si>
  <si>
    <t>Pedagogo</t>
  </si>
  <si>
    <t>VALOR POR PESSOA</t>
  </si>
  <si>
    <t>TOTAL 12 MESES</t>
  </si>
  <si>
    <t>FAP-Fator acidentário Previdenciário - (Decreto nº 6042/2007, art. 202 A)</t>
  </si>
  <si>
    <t>FGTS Lei nº 8036/1990, art. 15</t>
  </si>
  <si>
    <t>13 Salário - Lei nº 4090/62</t>
  </si>
  <si>
    <t>Férias - Decreto Lei nº 5.452/43 (CLT) Art. 130</t>
  </si>
  <si>
    <t>PAR</t>
  </si>
  <si>
    <t>Analista de Recursos Humanos</t>
  </si>
  <si>
    <t>ENCARGOS SOCIAIS</t>
  </si>
  <si>
    <t>CARGA HORÁRIA</t>
  </si>
  <si>
    <t>Previdência social - (Lei nº 8.212/91, art.22. Inciso I - Somente para OSC sem CEBAS)</t>
  </si>
  <si>
    <t>TABELA DE ENCARGOS SOCIAIS E PROVISÕES</t>
  </si>
  <si>
    <t>Serviço</t>
  </si>
  <si>
    <t>MATERIAL/SERVIÇO</t>
  </si>
  <si>
    <t>MEMORIA DE CÁLCULO</t>
  </si>
  <si>
    <t>Unidade</t>
  </si>
  <si>
    <t>Estrutura em alumínio Q15 para montagem de Pórtico (testeira), medindo: 4,0m altura X 2,5m largura.</t>
  </si>
  <si>
    <t>Impressão e aplicação de Backdrop em Lona vinilica 440 gramas, com impressão 4/0, no formato 4,0m X 2,5m, acabamento ilhóis, instalado no local do evento.</t>
  </si>
  <si>
    <t>Locação, através de empresa especializada, de 01 (um) equipamento de som para ambiente externo, inclusos: 01 (um) DJ operador, 01 unidade de mixer, 01 (um) unidade de mesa de som equalizada com 12 canais no mínimo, 04 (quatro) unidades de caixas de som 500W RMS e 04  (quatro) unidades de microfones. Diária de 04 (quatro) horas.</t>
  </si>
  <si>
    <t>Locação de 02 (duas) BARRAQUINHAS DE CACHORRO QUENTE, fornecimento ilimitado para  alunos, durante o período de 04 (quatro)  horas com a presença de 01 (um) monitor para cada barraquinha.</t>
  </si>
  <si>
    <t>Locação de 02 (duas) BARRAQUINHAS DE PIPOCA, fornecimento ilimitado alunos, durante o período de 04 (quatro)  horas com a presença de 01 (um) monitor para cada barraquinha.</t>
  </si>
  <si>
    <t>Locação de 02 (duas) BARRAQUINHAS DE ALGODÃO DOCE, fornecimento ilimitado aos alunos, durante o período de 04 (quatro)  horas com a presença de 01 (um) monitor para cada barraquinha.</t>
  </si>
  <si>
    <t>Locação de 01 (um) TOBOGÃ com 01 (um) monitor responsável, pelo período de 04 (quatro) horas  e extensão de 20 (vinte) metros para ligação elétrica, destinado a crianças de até 12 anos. Com altura de 3 metros, largura aproximada de 06 metros,  capacidade mínima de 03 por vez</t>
  </si>
  <si>
    <t>Locação Diárias de Ônibus tipo escolar, para deslocamento apenas no Distrito Federal, com 44 (quarenta e quatro) lugares, motorista e combustível. Diária de 08 (oito) horas</t>
  </si>
  <si>
    <t>Locação Diárias de Van Executiva com ar condicionado, para deslocamento apenas no Distrito Federal, com 15 (quinze) lugares, motorista e combustível. Diária de 08 (oito) horas</t>
  </si>
  <si>
    <t>Locação Diárias de Van Executiva Adaptada para PCD, para deslocamento apenas no Distrito Federal, motorista e combustível. Diária de 08 (oito) horas</t>
  </si>
  <si>
    <t>Diária</t>
  </si>
  <si>
    <t>Papel A4 (210 mm x 297 mm), gramatura 75 g/m², branco, alta alvura, porosidade, opacidade, resistência, durabilidade e rigidez, estabilidade dimensional, planicidade. Aplicação multiuso: impressoras laser e jato de tinta, copiadoras e fax de folhas soltas. Fabricado com 100% de celulose de eucalipto reflorestado, com certificação fsc ou cerflor. Resma com 500 folhas, devidamente embaladas.</t>
  </si>
  <si>
    <t>Resma</t>
  </si>
  <si>
    <t>Deverá ser fornecido o mínimo de 1 (uma) resma por mês.</t>
  </si>
  <si>
    <t>Barbante cru 100g 6 fios rolo 100 metros</t>
  </si>
  <si>
    <t>Rolo</t>
  </si>
  <si>
    <t>Deverá ser fornecido o mínimo de 1 (um) rolo por bimestre.</t>
  </si>
  <si>
    <t>Kg</t>
  </si>
  <si>
    <t>Deverá ser fornecido o mínimo de 1 (um) kilo por bimestre.</t>
  </si>
  <si>
    <t>Pacote</t>
  </si>
  <si>
    <t>Deverá ser fornecido o mínimo de 2 (dois) pacotes por mês.</t>
  </si>
  <si>
    <t>Bloco de creative paper : formato padrão a4 210mm x 297mm e espessura de 80g/m². 8 cores - minimo de 40 folhas/resma</t>
  </si>
  <si>
    <t>Deverá ser fornecido o mínimo de 1 (uma) resma por bimestre.</t>
  </si>
  <si>
    <t>Lápis de cor - estojo com 12 lápis de cor, formato sextavado, atóxico e seguro para uso, com comprimente ente 9 e 10 cm</t>
  </si>
  <si>
    <t>Deverá ser fornecido o mínimo de 1 (uma) caixa por bimestre.</t>
  </si>
  <si>
    <t>Caneta esferográfica azul - caneta esferográfica, material acrílico transparente, ponta esfera de tungstênio, tipo escrita fina, cor tinta azul, tampa ventilada, tampa e plug da mesma cor da tinta. Descrições mínimas: ponta média de 1 mm, largura da linha 0,4mm. Caixa com 50 (cinquenta) unidades. Prazo de v alidade mínima: 24 (vinte e quatro meses). Referência bic, ou de melhor qualidade</t>
  </si>
  <si>
    <t>Caixa</t>
  </si>
  <si>
    <t>Deverá ser fornecido o mínimo de 1 (uma) caixa por trimestre.</t>
  </si>
  <si>
    <t>Deverá ser fornecido 1 (uma) caixa para 24 meses de serviço.</t>
  </si>
  <si>
    <t>Cartolina 150g 50x66 cores un</t>
  </si>
  <si>
    <t>Deverá ser fornecido 1 (uma) unidade por bimestre.</t>
  </si>
  <si>
    <t>Deverá ser fornecido o mínimo de 3 (tres) caixas por bimestre.</t>
  </si>
  <si>
    <t>Fita adesiva dupla face papel 12mm x 30m</t>
  </si>
  <si>
    <t>Deverá ser fornecido o mínimo de 2 (duas) unidades por bimestre.</t>
  </si>
  <si>
    <t>Fita crepe 48mmx50m</t>
  </si>
  <si>
    <t>Uni</t>
  </si>
  <si>
    <t>Deverá ser fornecido o mínimo de 2 (duas) unidades por semestre.</t>
  </si>
  <si>
    <t>Cx</t>
  </si>
  <si>
    <t>Deverá ser fornecido o mínimo de 2 (duas) unidades bimestre.</t>
  </si>
  <si>
    <t>Régua acrílica transparente, 30 cm - com escala gravada por transferência de imagem, garantindo alta precisão. Possuindo dois micro ressaltos na face que entra em contato com o papel para evitar o desgaste da escala. Cantos arredondados para maior segurança.</t>
  </si>
  <si>
    <t>Deverá ser fornecido o mínimo de 4 (quatro) unidades por trimestre.</t>
  </si>
  <si>
    <t>Tinta guache, não tóxico, solúvel em água – potes de 250 ml, na cor branco. Desenvolvida para trabalhos artísticos e escolares - varias cores</t>
  </si>
  <si>
    <t>Deverá ser fornecido o mínimo de 3 (três) unidades por semestre.</t>
  </si>
  <si>
    <t>Polaseal para plastificação 66 x 99 x 0,05mm 100 unid</t>
  </si>
  <si>
    <t>Deverá ser fornecido o mínimo de 95 (noventa e cinco) caixas no primeiro semestre e 40 no segundo semestre.</t>
  </si>
  <si>
    <t>Pincel atômico, material plástico rígido, tipo ponta feltro, tipo carga recarregável, cor:  diversas, características adicionais ponta grossa retangular chanfrada</t>
  </si>
  <si>
    <t>Deverá ser fornecido o mínimo de 3 (tres) unidades por bimestre.</t>
  </si>
  <si>
    <t>Deverá ser fornecido o mínimo de 2 (duas) caixas por semestre.</t>
  </si>
  <si>
    <t>Grampo 26/6 galvanizado caixa com 5000 unidades</t>
  </si>
  <si>
    <t>TNT em rolo 50 metros - 140 cm largura minimo</t>
  </si>
  <si>
    <t>DESCRIÇÃO DO MATERIAL</t>
  </si>
  <si>
    <t>KIT</t>
  </si>
  <si>
    <t>TUBO</t>
  </si>
  <si>
    <t>CONJ</t>
  </si>
  <si>
    <t>CONE PARA TREINO, Material: BORRACHA, Altura: 50 cm, Cor: À escolher.</t>
  </si>
  <si>
    <t>Colete de Peso T88 Neoprene - 5kg</t>
  </si>
  <si>
    <t>Kit Uniforme BASQUETE – contendo: 12 camisas + 12 bermudas + 12 pares de meiões. Cores: A escolher, Tamanho: M, Material: Poliéster, sem manga, com número na frente e nas costas, bermudas com número na frente, personalizada em serigrafia.</t>
  </si>
  <si>
    <t>Kit Bocha adaptada : com 6 bolas vermelhas, 6 bolas azul e 1 bola branca. Material 100% PU, costuradas à mão, com enchimento em granulado, plástico não tóxico. Aprovado pelo CPISRA. Especificações: Peso da bocha: 275gr; Circunferência: 270mm;  Material: Micro-fibra; Acompanha bolsa para transporte.</t>
  </si>
  <si>
    <t>Mês</t>
  </si>
  <si>
    <t>VL. 12 MESES</t>
  </si>
  <si>
    <t>AGASALHO FUTURO CAMPEÃO</t>
  </si>
  <si>
    <t>AQUATICO</t>
  </si>
  <si>
    <t>MAIÔ ADULTO, Material: Spandex praia 85% poliamida e 15% elastano na cor a definir, gramatura de 240 g/m², acabamento em X-Tra Life e forro 100% poliamida na cor a definir, Apresentação: Maiô tipo macaquinho para natação, frente simétrica com decote arredondado, costas nadadora com recorte na altura da escápula, personalizado em serigrafia com tinta plastisol (frente e costas), Tamanho: PP, P, M, G, GG, XG, XGG.</t>
  </si>
  <si>
    <t>MAIÔ INFANTIL, Material: Spandex praia 85% poliamida e 15% elastano na cor a definir, gramatura de 240 g/m², acabamento em X-tra Life e forro 100% poliamida na cor a definir, Apresentação: Maiô tipo natação com frente simétrica, decote arredondado, costas nadadora com recorte na altura da escápula, personalizado em serigrafia com tinta plastisol (frente e costas), Tamanho: 06, 08, 10, 12, 14 anos.</t>
  </si>
  <si>
    <t>JUDO</t>
  </si>
  <si>
    <t>JIU-JITSU</t>
  </si>
  <si>
    <t>KARATE</t>
  </si>
  <si>
    <t>DESCRIÇÃO DOS BENEFÍCIOS</t>
  </si>
  <si>
    <t>QUANTIDADE</t>
  </si>
  <si>
    <t>DESPESAS</t>
  </si>
  <si>
    <t>VALOR UNITÁRIO</t>
  </si>
  <si>
    <t>Agente de Limpeza devidamente uniformizados, materiais de limpeza e demais útensilios necessários ao serviço. Diária de 04 (quatro) horas</t>
  </si>
  <si>
    <t>Locação e Instalação de 01 (um) Jogo de Luz Strobos, Raio Laser e Efeitos Coloridos, pelo período de 03  (três)  horas.</t>
  </si>
  <si>
    <t>Locação, através de empresa especializada, de 01 (um) equipamento de som para ambiente externo, inclusos: 01 (um) DJ operador, 01 unidade de mixer, 01 (um) unidade de mesa de som equalizada com 12 canais no mínimo, 04 (qautro) unidades de caixas de som 500W RMS e 03  (três) unidades de microfones. Diária de 03 (três) horas.</t>
  </si>
  <si>
    <t>Locação de Jogo de Mesa com 04 (quatro) Cadeiras com Braço, em Plástico Rigido</t>
  </si>
  <si>
    <t>Medalha redonda fundida em liga metálica de zamac,  com centro impresso (logo e modalidades), Medidas - Externa 5 X 5cm - Interna 3,5 X 3,5cm com fita OURO</t>
  </si>
  <si>
    <t>ASSESSORIA CONTÁBIL</t>
  </si>
  <si>
    <t>ASSESSORIA JURÍDICA</t>
  </si>
  <si>
    <t>DESCRIÇÃO DA DESPESA</t>
  </si>
  <si>
    <t>Total de Atletas</t>
  </si>
  <si>
    <t>VALOR MÊS</t>
  </si>
  <si>
    <t>TRANSPORTE PÚBLICO E KIT LANCHE</t>
  </si>
  <si>
    <t>META 2. GESTÃO PEDAGÓGICA</t>
  </si>
  <si>
    <t>META 3. BENEFICIOS MENSAIS</t>
  </si>
  <si>
    <t>SUBSECRETARIA DOS CENTROS OLÍMPICOS E PARALÍMPICOS</t>
  </si>
  <si>
    <t>QUANT. TOTAL</t>
  </si>
  <si>
    <t>Locação de 02 (duas) BARRAQUINHAS DE SUCO (refresco artificial), fornecimento ilimitado para os alunos, durante o período de  03  (três)  horas com a presença de 01 (um) monitor para cada barraquinha.</t>
  </si>
  <si>
    <t>Locação de 02 (duas) BARRAQUINHAS DE SUCO (refresco artificial), fornecimento ilimitado para os alunos, durante o período de 04 (quatro)  horas com a presença de 01 (um) monitor para cada barraquinha.</t>
  </si>
  <si>
    <t>SECRETARIA DE ESTADO DE ESPORTE E LAZER</t>
  </si>
  <si>
    <t>Diretor de Serviços Sociais</t>
  </si>
  <si>
    <t>Assistente Administrativo</t>
  </si>
  <si>
    <t>Coordenador Pedagógico</t>
  </si>
  <si>
    <t>Professor de Educação Física</t>
  </si>
  <si>
    <t>Professor de Educação Física (PcD)</t>
  </si>
  <si>
    <t>Treinador (Futuro Campeão)</t>
  </si>
  <si>
    <t>Psicólogo Educacional</t>
  </si>
  <si>
    <t>Assistente Social</t>
  </si>
  <si>
    <t>Monitor de Alunos</t>
  </si>
  <si>
    <t>Instrutor de Artes Marciais</t>
  </si>
  <si>
    <t>Outras entidades - CF/88, Art. 240</t>
  </si>
  <si>
    <t>Previdência Social 13 salário</t>
  </si>
  <si>
    <t>Férias - Gratificação 1/3 - CF/88, Art. 7º, XVII</t>
  </si>
  <si>
    <t>PIS/COFINS - Lei nº 10.833/03</t>
  </si>
  <si>
    <t>Aviso Prévio Proporcional - Lei nº 12.506/01</t>
  </si>
  <si>
    <t>Rescisão contrato de Trabalho - Aviso Prévio - Decreto Lei nº 5.452/43 (CLT) Art. 487</t>
  </si>
  <si>
    <t>Rescisão contrato de Trabalho - FGTS - Lei nº 8036/90</t>
  </si>
  <si>
    <t>Rescisão Contrato de Trabalho - INSS - Lei nº 9.528/97</t>
  </si>
  <si>
    <t>BENEFICIADOS</t>
  </si>
  <si>
    <t>DIAS</t>
  </si>
  <si>
    <t>VALE ALIMENTAÇÃO</t>
  </si>
  <si>
    <t>QUANTIDADE DE MESES</t>
  </si>
  <si>
    <t>KIT LANCHE:
01 (um) Suco de Caixinha com 200ml;
01 (um) Sanduiche de pão de hamburguês com presunto e queijo mussarela;
01 (uma) Fruta da época;
01 (um) bolinho doce servido em embalagem individual de no mínimo 45g.
O lanche deve ser servido em embalagem individual e descartáveis. A empresa deverá observar rigorosamente a legislação sanitária e as normas regulamentares sobre higiene, medicina e segurança do trabalho emanadas pelos órgãos públicos, prazo de validade e estar de acordo com as normas e resoluções vigentes da ANVISA ou Ministério da Agricultura.</t>
  </si>
  <si>
    <t>KIT LANCHE:
01 (um) sanduiche de pão de hamburguês com  presunto e queijo mussarela;
01     (uma)     Fatia     de     Bolo     com     recheio     variado, aproximadamente   40   (quarenta)   gramas   e   servido   em embalagem individual;
01 (uma) fruta da época;
01 (um) suco de caixinha de 200ml
O   lanche  deve   ser  servido   em   embalagem   individual  e descartáveis.  A  empresa  deverá  observar  rigorosamente  a legislação   sanitária   e   as   normas   regulamentares   sobre higiene, medicina e segurança do trabalho emanadas pelos órgãos públicos, prazo de validade e estar de acordo com as normas  e  resoluções  vigentes  da  ANVISA  ou  Ministério  da Agricultura.</t>
  </si>
  <si>
    <t>Locação 02 (duas) CAMAS ESLÁTICAS com 01 (um) monitor responsável por CAMA ESLÁTICA, pelo período de 04 (quatro) horas, CAMAS ESLÁTICAS de 4,3 metros de diâmetro, para crianças de até 12 anos. Capacidade mínima de 03 crianças por vez, com escada e com proteção lateral</t>
  </si>
  <si>
    <t>Locação de 01 (uma) PISCINA DE BOLINHAS com 01 (um) monitor responsável, pelo período de 04 (quatro) horas TAMANHO aproximado de : 3x3 metros destinado a crianças de até 8 anos. Com bolinhas suficiente para cobrir o espaço.</t>
  </si>
  <si>
    <t>Brigadista devidamente uniformizado e material de primeiros socorros. Diária de 04 (quatro) horas</t>
  </si>
  <si>
    <t>Barra transversal - Sarrafo para salto em altura em
fibra de vidro.  Ponteiras plásticas. Comprimento: 4 metros. Diâmetro: 30 mm Peso: 2kg. Certificado pela IAAF.</t>
  </si>
  <si>
    <t>Poste para salto em altura com 2,50m, com estrutura em alumínio e aço quadrangular, rígido, de no mínimo 4 x 4cm e suportes para o sarrafo (barra) planos e retangulares com 4cm de largura e 6cm de comprimento, de material liso, fixados firmemente aos postes, base larga, graduado de 1 em 1cm para ajustes nas alturas, segundo regras da IAAF.</t>
  </si>
  <si>
    <t>Trena com fita de Vidro de 50 metros</t>
  </si>
  <si>
    <t>BOLA MEDICINEBOL, Material: Borracha, Peso: 1 Kg, Características Adicionais: Uso fisioterápico e treinamentos específicos, matrizada, Cor: A escolher.</t>
  </si>
  <si>
    <t>Escada de agilidade  Material: Nylon e polipropileno - Dimensões do Produto: 4 metros -5 degraus</t>
  </si>
  <si>
    <t>Faixas Elásticas Resistência Theraband resistência LEVE Elástico em TPE, possui aproximadamente 1,2 m de comprimento por 15 cm de largura</t>
  </si>
  <si>
    <t>Kit Mini barreira MINIMO DE 5 UNIDADES. As Mini Barreiras ajustáveis podem ser utilizadas para treinos de agilidade, corrida e pliometria fazendo uso de movimentos para frente, para trás e para as laterais. Melhora a resistência, o fortalecimento, a coordenação motora, tonifica os músculos e propicia alto gasto calórico. Barreiras leves e portáteis, podem ser transportadas facilmente e utilizadas para treinamentos indoor e outdoor. Seu material é resistente a impactos e conta com um excelente acabamento, garantindo alta durabilidade. Leve e prático, permite ajuste de acordo com o treinamento, promovendo eficácia e segurança. Alturas reguláveis das Barreiras: - 20cm - 30cm. Medidas aproximdadas Largura: 66 cm (+ 3 cm) - Altura ajustável: de 6 a 38 cm (+ 2 cm). confeccionada em PVC resistente.</t>
  </si>
  <si>
    <t>kit</t>
  </si>
  <si>
    <t>Disco de Equilibrio com ajuste de altura</t>
  </si>
  <si>
    <t>Aparador de chute Karatê:  Formato retangular, duas alças com velcro. Medidas aproximadas (AxLxD): 40x20x8. Descrição complementar: Aparador de Chute confecção: em couro sintético, ultraleve e resistente. Enchimento de espuma densa. Inclui gancho e tiras com alças rebitadas e reforçadas.</t>
  </si>
  <si>
    <t>Rede badminton. Rede de poliéster, fio de poliamida torcido, banda superior em PVC e cabo de aço plastificado; detalhamento: fácil de dobrar e transportar, na cor marrom, acompanha cabo de aço plastificado, fitas na cor branca com malha 2 cm; dimensões APROXIMADAS : 6,10 m de comprimento por 0,70 m de altura.</t>
  </si>
  <si>
    <t>TAEKWONDO</t>
  </si>
  <si>
    <t>LUVA para Taekwondo, homologado pela CBTKD - TAMANHOS P, M e G, Modelo Oficial para Taekwondo; Par de Luva protetora das mãos, nas cores preto e branco. Composto por espuma modelada revestida por material sintético e poliéster, com velcro de fixação no punho.</t>
  </si>
  <si>
    <t>Protetor de Canela e Pé para Taekwondo, homologado pela CBTKD - TAMANHOS P, M e G, Modelo Oficial para Taekwondo; Par de Protetor de Canela e Pé, nas cores preto e branco. Material: PU, PE, EVA, Nylon e etc, com Fecho elástico para ajuste seguro.</t>
  </si>
  <si>
    <t>Protetor de Tórax Taekwondo Dupla Face, homologado pela CBTKD - TAMANHOS P,M e G, dupla face nas cores vermelho e preto. É composto por três camadas: Cordura - Flexiroll (alta absorção de choque) - CoolMax. Sistema de ajuste com velcro.</t>
  </si>
  <si>
    <t>Halteres para hidro ginastica 1kg -  fabricado em
borracha EVA e com haste emborrachada suas extremidades são em forma triangular.
Especificações: Tamanho APROXIMADO : 30 x 11 x
11cm.</t>
  </si>
  <si>
    <t>Halteres para hidro ginastica 2kg -  fabricado em
borracha EVA e com haste emborrachada suas extremidades são em forma triangular.
Especificações: Tamanho: APROXIMADO 30 x 11 x
11cm.</t>
  </si>
  <si>
    <t>Cola  quente em silicone - bastão grosso - composição silicone, aplicação pistola quente, características adicionais com  aproximadamente 7,5 mm de diâmetro e 30 cm de comprimento, tipo bastão. Embalagem em 1kg.</t>
  </si>
  <si>
    <t>Bexiga Classic nº 10 pct. Com 50 unidades (cores variadas ) . Características: tamanho: 10
Material: látex qualidade: profissional</t>
  </si>
  <si>
    <t>Papel sulfite para plotter. Rolo de 610mm x 50m,
gramatura de 90g/m².</t>
  </si>
  <si>
    <t>Deverá ser fornecido o mínimo de 1
(um) rolo por ano.</t>
  </si>
  <si>
    <t>Deverá ser fornecido o mínimo de 8
(oito) unidades por mês.</t>
  </si>
  <si>
    <t>Envelope pardo A4 24cm x 34cm, papel reciclado
ou pardo, 90g, com aba.</t>
  </si>
  <si>
    <t>Deverá ser fornecido o mínimo de 1
(uma) unidades por bimestre.</t>
  </si>
  <si>
    <t>Deverá ser fornecido o mínimo de 1
(uma) unidade por bimestre.</t>
  </si>
  <si>
    <t>Deverá ser fornecido o mínimo de 2
(duas) unidades por bimestre.</t>
  </si>
  <si>
    <t>Giz de cera 15 cores (grande) – formato jumbo - padrão faber castel , superior ou de melhor
qualidade</t>
  </si>
  <si>
    <t>Grampeador de mesa. Estrutura metálica de alta resistência. Tamanho médio. Capacidade 105- 210 grampos. Uso de grampos 24/6 e 26/6.
Grampeia até 25 folhas de 75g.</t>
  </si>
  <si>
    <t>Deverá ser fornecido o mínimo de 6
(seis) unidades bimestre.</t>
  </si>
  <si>
    <t>Deverá ser fornecido o mínimo de 8
(oito) unidades bimestre.</t>
  </si>
  <si>
    <t>Deverá ser fornecido o mínimo de 1
(um) unidade por ano.</t>
  </si>
  <si>
    <t>Deverá ser fornecido o mínimo de 1
(uma) caixa por trimestre.</t>
  </si>
  <si>
    <t>Deverá ser fornecido o mínimo de 2
(duas) unidades bimestre.</t>
  </si>
  <si>
    <t>Tesoura: com lâmina em aço inox 8 pol, cabo emborrachado em polipropileno. O produto deve
medir 21 cm de comprimento</t>
  </si>
  <si>
    <t>Deverá ser fornecido o mínimo de 2
(dois) rolos por um ano.</t>
  </si>
  <si>
    <t>Deverá ser fornecido o mínimo de 4
(quatro) unidades por semestre.</t>
  </si>
  <si>
    <t>Deverá ser fornecido o mínimo de 10
(dez) unidades por bimestre.</t>
  </si>
  <si>
    <t>Deverá ser fornecido 6 (seis) resmas
por semestre.</t>
  </si>
  <si>
    <t>SUNGA INFANTIL, Material: Spandex praia 85% poliamida e 15% elastano e forro 100% poliamida na  cores a definir Tipo: Natação infantil, acabamento em X-tra Life, gramatura de  240 g/m², cadarço cordex, dianteira simétrica na cor a definir e recortes nas diagonais na cor a definir, personalizado em serigrafia com tinta plastisol em uma das laterais e na lateral contrária. Tamanho: 06, 08, 10, 12, 14 anos.</t>
  </si>
  <si>
    <t>SUNGA ADULTO, Material: Spandex praia 85% poliamida e 15% elastano na cores a definir, forro 100% poliamida na cor branca, Tipo: Natação adulto, acabamento em X-tra Life, gramatura de 240 g/m², cadarço cordex, dianteira simétrica na cor azul marinho e recortes nas diagonais na cor branca, personalizado em serigrafia com tinta plastisol em uma das laterais e na lateral contrária. Tamanho: PP, P, M, G, GG, XG, XGG.</t>
  </si>
  <si>
    <t>Kimono de Judô Adulto: reforçado tecido sarja 100% algodão branca ou azul, gramatura 240g², conjunto composto de calça com elástico e cordão, com reforços na altura do joelho, blusa com reforços no peito e costas, gola com 6 costuras, acompanha faixa branca. Uso adulto. Tamanhos: A0, A1, A2, A3 e A4.</t>
  </si>
  <si>
    <t>Kimono de Jiu-Jitsu ADULTO: reforçado tecido sarja 100% algodão branco ou azul, gramatura 240g², conjunto composto de calça com elástico e cordão, com reforços na altura do joelho, blusa com reforços no peito e costas, gola com 6 costuras, acompanha faixa branca. Uso adulto, Tamanhos: A0, A1, A2, A3 e A4.</t>
  </si>
  <si>
    <t>Kimono de Karatê ADULTO tecido sarja 100% algodão na cor branca, gramatura 240g², conjunto composto de calça com elástico e cordão, blusa de gola reforçada com 6 costuras, acompanha faixa branca confeccionado no modelo competição. Uso adulto. Tamanhos: A0, A1, A2, A3 e A4.</t>
  </si>
  <si>
    <t>ALUNO GERAL (CAMISETA)</t>
  </si>
  <si>
    <t>CAMISETA INFANTIL ALUNO, Material: Meia malha PV anti- pilling 67% poliéster e 33% viscose, Apresentação: Mangas curtas raglan, gola costurada em malha PV canelado com acabamento em V, personalizada em serigrafia à base de água (frente/costas), Cor a definir. Tamanho: 06, 08, 10, 12, 14.</t>
  </si>
  <si>
    <t>CAMISETA ADULTO ALUNO, Material: Meia malha PV anti- pilling 67% poliéster e 33% viscose, Apresentação: Mangas curtas raglan, gola costurada em malha PV canelado com acabamento em V, personalizada em serigrafia à base de água (frente/costas), Cor a definir. Tamanho: PP, P, M, G, GG, XG, XGG</t>
  </si>
  <si>
    <t>TOUCA, Características Mínimas: Malha Spandex praia 85% poliamida e 15% elastano, acabamento em X-tra Life,  modelo básico nadador com laterais simétricas na cor a definir e uma faixa larga na cor branca seguindo por toda parte superior da peça, personalização aplicada em serigrafia com tinta plastisol em cada uma das laterais, uso adulto, tamanho único.</t>
  </si>
  <si>
    <t>Transporte Público Atletas - Turno Matutino</t>
  </si>
  <si>
    <t>Transporte Público Atletas - Turno Vespertino</t>
  </si>
  <si>
    <t>Transporte Público Responsáveis - Turno Matutino</t>
  </si>
  <si>
    <t>Transporte Público Responsáveis - Turno Vespertino</t>
  </si>
  <si>
    <t>KIT LANCHE FUTURO CAMPEÃO TIPO 01:
01 (um) suco de fruta de caixinha com 200ml de sabore sortido;
01 (um) pão de sal (francês) de tamanho médio (mínimo de 50g)  com recheio;
Recheio proteíco: 1 (uma) fatia de queijo tipo mussarela e 1 (uma) fatia de peito de peru com no mínimo 15g cada fatia;
02 (duas) unidades diferentes entre si de frutas da época com no mínimo 70 gramas cada (banana, maçã, maexerica, goiaba e pera)</t>
  </si>
  <si>
    <t>A OSC deverá servir o Kit Lanche Tipo 01 e/ou o kit Lanche Tipo 02 em embalagem individual e descartáveis. A empresa deverá seguir rigorosamente a legislação sanitária e as normas regulamentares sobre higiene, medicina e segurança do trabalho emanadas pelos órgãos públicos, prazo de validade e estar de acordo com as normas e resoluções vigentes da ANVISA ou Ministério da Agricultura.</t>
  </si>
  <si>
    <t>TIPOS DE
KIT LANCHE</t>
  </si>
  <si>
    <t>Kit Lanche Turno Vespertino (TIPO 02).</t>
  </si>
  <si>
    <t>Kit Lanche Turno Matutino (TIPO 01).</t>
  </si>
  <si>
    <t>VALOR TOTAL DAS METAS</t>
  </si>
  <si>
    <t>VALOR TOTAL DO TERMO DE COLABORAÇÃO R$</t>
  </si>
  <si>
    <t>META 4. SERVIÇOS DE TERCEIROS</t>
  </si>
  <si>
    <t>TOTAL DA META 4. SERVIÇOS DE TERCEIROS</t>
  </si>
  <si>
    <t>CRACHÁ FUNCIONAL (número empregados + 20%)</t>
  </si>
  <si>
    <t>PROTETOR SOLAR FPS 30 (embalagem de 120 gramas)
- sendo 9 protetores por profissional por ano, que fica exposto ao sol, e 18 para 02 anos (número empregados + 20%)</t>
  </si>
  <si>
    <t>Termômetro De Testa Infravermelha Digital Lcd.</t>
  </si>
  <si>
    <t>Oxímetro digital, medidor de saturação de oxigênio, oxímetro para pulso do dedo, medidor de saturação de oxigênio, monitor portátil.</t>
  </si>
  <si>
    <t>Alcool Gel 70% Antisséptico Protector TAMANHO 500ML.
- sendo 22 ALCOOL por profissional por ano (número empregados + 20%)</t>
  </si>
  <si>
    <t>Estrutura em alumínio Q15 para montagem de Pórtico
(testeira), medindo: 4,0m altura X 2,5m largura.</t>
  </si>
  <si>
    <t>Impressão e aplicação de Backdrop em Lona vinilica 440 gramas, com impressão 4/0, no formato 4,0m X 2,5m,
acabamento ilhóis, instalado no local do evento.</t>
  </si>
  <si>
    <t>1 Estrutura em alumínio uso no Centro Olímpico e Paralímpico no evento</t>
  </si>
  <si>
    <t>1 LONAS backdrop com ilhós para uso no Centro Olímpico e Paralímpico no evento</t>
  </si>
  <si>
    <t>1 Locação de empresa especializada em som para ambiente externo para uso no Centro Olímpico e Paralímpico no evento</t>
  </si>
  <si>
    <t>Locação de 30 (trinta) jogos de mesa com 4 (quatro) cadeiras em PVC jogos de mesa com 4 (quatro) cadeiras em PVC</t>
  </si>
  <si>
    <t>1 LONAS backdrop com ilhós uso no Centro Olímpico e Paralímpico no evento</t>
  </si>
  <si>
    <t>1 Estrutura em alumínio para uso no Centro Olímpico e Paralímpico no evento</t>
  </si>
  <si>
    <t>6 ônibus x 44 lugares = 264 lanches por ano. 6 vans x 15 lugares = 90 lanches por ano. 6 vans adaptadas x 8 lugares = 48 lanches. 402 KITS LANCHES por ano</t>
  </si>
  <si>
    <t>6 vans adaptadas para uso em competições e eventos no DF, em diversas modalidades e atendimento.</t>
  </si>
  <si>
    <t>6 vans para uso em competições e eventos no DF, em diversas modalidades e atendimento.</t>
  </si>
  <si>
    <t>6 ônibus para uso em competições e eventos no DF, em diversas modalidades e atendimento.</t>
  </si>
  <si>
    <t>BOLA DE PILATES OVERBALL 25CM - Cinza ou Azul. A Bola de Pilates Overball 25cm oferece um treinamento funcional completo. Trabalha força, equilíbrio e alongamento. Pode ser usada nas duas superfícies, e possui sistema anti estouro.</t>
  </si>
  <si>
    <t>BOLAS DE PILATES - 55 Cm - Cinza ou Azul. A Bola para ginástica, treinamento funcional, pilates, yoga. Produzidas com material 100% atóxico e livre de ftalatos, suporta até 200kg, e possui sistema anti estouro.</t>
  </si>
  <si>
    <t>COLCHONETE EVA - Tamanho 180cmx50cmx5mm. Cor Cinza ou Azul.</t>
  </si>
  <si>
    <t>Pincel salientador marca texto - pincel salientador fluorescente, tipo caneta marca textos, com ponta chanfrada. Ideal para marcar sobre originais, otocópias, esferográficas e impressos em geral. Cor: amarela. Referência hélios carbex ou similar em qualidade e desempenho. Caixa com 50 unidades</t>
  </si>
  <si>
    <t>Estojo com 12 canetinhas hidrográficas material plástico, formato corpo cilíndrico. Padrão faber
castel , superior ou similar.</t>
  </si>
  <si>
    <t>Placa de isopor 2cm espessura, comprimento 100
cm, largura 50 cm</t>
  </si>
  <si>
    <t>Porta-lápis , lembrete e clips , material acrílico,
cor fumê, largura 70 mm, altura 110 mm</t>
  </si>
  <si>
    <t>A4 (210 x 297 mm, 75 g/m – 100 folhas colorido</t>
  </si>
  <si>
    <t>CAMISETA ADULTO ESTAGIÁRIO E , Tipo: Manga curta
raglan, gola costurada em malha PV canelado com acabamento em V, cor a definir, personalizada em serigrafia à base d`água (frente/costas), Material: Meia malha PV anti- pilling 67% poliéster e 33% viscose. Tamanhos: PP, P, M, G, GG, XG, XGG,</t>
  </si>
  <si>
    <t>Faixa padrão com forro interno em sarja com corbertura
colorida em tecido 100% algodão com 6 costuras. Tamanhos: P, M, G, GG, cores diversas.</t>
  </si>
  <si>
    <t>QUANT. 
ALUNOS PFC</t>
  </si>
  <si>
    <t>META 5. DESPESAS ADMINISTRATIVAS</t>
  </si>
  <si>
    <t>ETAPA 1.1. RECURSOS HUMANOS CORPO DIRETIVO (GESTÃO TÉCNICA)</t>
  </si>
  <si>
    <t>META 6. FESTIVAL ESPORTIVO (SETEMBRO)</t>
  </si>
  <si>
    <t>META 7. BAILE DO IDOSO (OUTUBRO)</t>
  </si>
  <si>
    <t>META 8. ANIVERSÁRIO DOS COPS (DEZEMBRO)</t>
  </si>
  <si>
    <t>META 9. PARTICIPAÇÃO EM COMPETIÇÕES (6 POR ANO)</t>
  </si>
  <si>
    <t>META 10. MATERIAL ESPORTIVO</t>
  </si>
  <si>
    <t>META 11. MATERIAL PEDAGÓGICO</t>
  </si>
  <si>
    <t>META 12. UNIFORMES</t>
  </si>
  <si>
    <t>META 13. FORMAÇÃO DE ATLETAS (FUTURO CAMPEÃO)</t>
  </si>
  <si>
    <t>PERÍODO DE EXECUÇÃO: 12 MESES</t>
  </si>
  <si>
    <t>Bola de Basquete (tamanho mirim), matrizada, confeccionada em microfibra 100% Borracha, câmara de ar em butil miolo de válvula removível peso  aproximado: 300 a 500 gramas, Medida aproxiamada de circunferência 60 a 74cm.</t>
  </si>
  <si>
    <t>BOLA DE FUTEBOL SOCIETY INFANTIL - Bola Oficial de Futebol Society, confeccionada em PVC ou material de melhor qualidade. Ideal para grama sintética. Superfície texturizada para melhor grip e maior resistência. Medidas aproximadas :Tamanho: 68 - 69 cm de diâmetro. Peso:425 - 445g.</t>
  </si>
  <si>
    <t>Bola Oficial de Futebol Society. Bola de Futebol Society, câmara airbility, miolo slip system removível e lubrificado, tecnologia termotec que garante 0% de absorção de água, composição: em PU (poliuretano), peso aproximado: 425-445g , Circunferência APROXIMADA: 68 a 69 cm.</t>
  </si>
  <si>
    <t>COLETE TREINO FUTEBOL CAMPO, Material: Poliéster, Tamanho: G, Cor: À escolher, Apresentação: Numeradas de 1 a 15, Características Adicionais: Face única, laterais com elástico, Unidade de Fornecimento: Conjunto com 15 unidades.</t>
  </si>
  <si>
    <t>As fitas de marcação futevolei possuem medidas oficiais 9 m x 18 m largura 6 cm e são produzidas com materiais duráveis, flexíveis, leves e fácil de limpar.
Para a fixação no solo (areia, grama...) o kit possui 06 Fixadores de Ferro, para fixar as fitas através dos anéis de metal em suas pontas.
Conta com tratamento ultravioleta que evita a degradação dos polímeros ocasionada por intempéries
Conta com certificado de resistência feito em laborátorio que aumenta o tempo de uso da sua marcaçao
Material: Polietileno 
Tamanho: 9 m x 18 m
Composiçao: Matéria-prima virgem de alta densidade
Contém: 6 fitas de 9 metros e 6 Fixadores de Ferro.</t>
  </si>
  <si>
    <t>Bombas para encher bolas: Medida aproximada: Tamanho: 29,5 cm X 4 cm; Acompanha mangueira uma agulha. Agulha em liga de zinco com tampa de borracha. Mangueira de ar em borracha com nylon e liga de zinco. Com prolongador de 12 cm; corpo em plástico resistente; alto fluxo de ar; suporte da mão em plástico reforçado tipo "T"; com 1 bico para encher bolas.  Com tecnologia double action.</t>
  </si>
  <si>
    <t>Kit Uniforme BASQUETE – contendo: 12 camisas + 12 bermudas + 12 pares de meiões. Cores: A escolher, Tamanho: G, Material: Poliéster, sem manga, com número na frente e nas costas, bermudas com número na frente, personalizada em serigrafia.</t>
  </si>
  <si>
    <t>Kit Uniforme Vôlei – contendo: 12 camisas + 12 bermudas + 12 pares de meiões. Cores: A escolher, Tamanho: G, Material: Poliéster, manga curta, com número na frente e nas costas, bermudas com número na frente, personalizada em serigrafia.</t>
  </si>
  <si>
    <t>Kit Uniforme Vôlei – contendo: 12 camisas + 12 bermudas + 12 pares de meiões. Cores: A escolher, Tamanho: M, Material: Poliéster, manga curta, com número na frente e nas costas, bermudas com número na frente, personalizada em serigrafia.</t>
  </si>
  <si>
    <t>TATAME EVA, Material: Confeccionado em E.V.A, Dimensões: 1000 x 1000 x 40 mm, Aplicação: Tatame esportivo oficial para competição e prática de Judô, Jiu-Jitsu, karatê, taekwondo entre outros, Características Técnicas Mínimas: Cobertura com película siliconizada, texturizada e sistema impact- system (sistema colmeia).</t>
  </si>
  <si>
    <t>ANEL DE AGILIDADE EVA. KIT COM 8 UNIDADES, TAMANHO APROXIMADO DE: 0,01x0,53 m (AxDIÂMETRO), PESO APROXIMADO: 65 g (SEM EMBALAGEM), CORES VARIADAS</t>
  </si>
  <si>
    <t>ANILHA VAZADA, MATERIAL FERRO, ACABAMENTO SUPERFICIAL EMBORRACHADO, FORMATO DISCO, PESO 1,0KG, APLICAÇÃO GINÁSTICA E MUSCULAÇÃO, CARACTERÍSTICAS ADICIONAIS REVESTIDA COM PVC VINIL. DIMENSÃO DO FURO CENTRAL TIPO PADRÃO OXER</t>
  </si>
  <si>
    <t>ANILHA VAZADA, MATERIAL FERRO, ACABAMENTO SUPERFICIAL EMBORRACHADO, FORMATO DISCO, PESO 10,0KG, APLICAÇÃO GINÁSTICA E MUSCULAÇÃO, CARACTERÍSTICAS ADICIONAIS REVESTIDA COM PVC VINIL. DIMENSÃO DO FURO CENTRAL TIPO PADRÃO OXER</t>
  </si>
  <si>
    <t>ANILHA VAZADA, MATERIAL FERRO, ACABAMENTO SUPERFICIAL EMBORRACHADO, FORMATO DISCO, PESO 2,0KG, APLICAÇÃO GINÁSTICA E MUSCULAÇÃO, CARACTERÍSTICAS ADICIONAIS REVESTIDA COM PVC VINIL. DIMENSÃO DO FURO CENTRAL TIPO PADRÃO OXER</t>
  </si>
  <si>
    <t>ANILHA VAZADA, MATERIAL FERRO, ACABAMENTO SUPERFICIAL EMBORRACHADO, FORMATO DISCO, PESO 4,0KG, APLICAÇÃO GINÁSTICA E MUSCULAÇÃO, CARACTERÍSTICAS ADICIONAIS REVESTIDA COM PVC VINIL. DIMENSÃO DO FURO CENTRAL TIPO PADRÃO OXER</t>
  </si>
  <si>
    <t>BARRA DE AÇO MACIÇO 150 CM - COR CROMADO, COM 1 PAR DE ROSCAS, PESO APROXIMADO DE 7,150 KG.</t>
  </si>
  <si>
    <t>BOLA Ação e Reação (equilíbrio): Dimensões do produto 32 x 26 x 10cm, peso aproximado de  250 gramas.</t>
  </si>
  <si>
    <t>Bola suíça. Material: Policloreto de vinila; Dimensões aproximadas do produto: 65 cm de diâmetro. Peso Aproximado: 1,5 kg (Bola vazia). Resiste a até 300 Kg de peso estático; Anti Burst (não murcha repentinamente).</t>
  </si>
  <si>
    <t>CANELEIRA, Material: Emborrachado, Peso: 4 kg, Características Adicionais: Enchimento com esferas de ferro e fecho com velcro.</t>
  </si>
  <si>
    <t>Halteres 3kg - par -  feito em ferro e revestido em borracha de PVC, que assegura maior segurança ao usuário.</t>
  </si>
  <si>
    <t>Halteres 4kg - par -  feito em ferro e revestido em borracha de PVC, que assegura maior segurança ao usuário.</t>
  </si>
  <si>
    <t>Halteres 5kg - par -  feito em ferro e revestido em borracha de PVC, que assegura maior segurança ao usuário.</t>
  </si>
  <si>
    <t>Halteres 6kg - par -  feito em ferro e revestido em borracha de PVC, que assegura maior segurança ao usuário.</t>
  </si>
  <si>
    <t>Halteres 7kg - par -  feito em ferro e revestido em borracha de PVC, que assegura maior segurança ao usuário.</t>
  </si>
  <si>
    <t>KETTLEBELL - Fabricado em ferro Fundido, revestimento em PVC, tem a superfície em vinil impermeável com pegada. Peso 4 Kg. Protegido contra oxidação.</t>
  </si>
  <si>
    <t>KETTLEBELL - Fabricado em ferro Fundido, revestimento em PVC, tem a superfície em vinil impermeável com pegada. Peso 6 Kg. Protegido contra oxidação.</t>
  </si>
  <si>
    <t>KETTLEBELL - Fabricado em ferro Fundido, revestimento em PVC, tem a superfície em vinil impermeável com pegada. Peso 8 Kg .Protegido contra oxidação.</t>
  </si>
  <si>
    <t>MINI CAMA ELÁSTICA, Características Mínimas: Confeccionado em aço com pintura eletrostática, tela costurada com linha de nylon, base de sustentação e capacidade para até 120 kg.</t>
  </si>
  <si>
    <t>Roda manual para exercício abdominal, indicada para treinamento físico, de força e resistência, confeccionada em PVC e Borracha, com peso aproximado de 550g. CAPACIDADE ATÉ 120KG, EIXO CENTRAL EM AÇO, PARTES EXTERNAS EM PLASTICO INGETADO, TAMANHO APROXIMADO  28 CM X 18 CM.</t>
  </si>
  <si>
    <t>Step Capacidade 200 kg Densidade: 100 kg/m³ - Material: E.V.A. (Etil, Vinil e Acetato) Textura: Texturizado antiderrapante Dimensões: 60 x 30 x 10 cm (C x L x A) Peso: 1,8 kg</t>
  </si>
  <si>
    <t>Aparador de chute Karatê:  Formato retangular, duas alças com velcro. Medidas aproximadas (A x L x D): 40x20x8. Descrição complementar: Aparador de Chute confecção: em couro sintético, ultraleve e resistente. Enchimento de espuma densa. Inclui gancho e tiras com alças rebitadas e reforçadas.</t>
  </si>
  <si>
    <t>ESCUDO APARADOR DE SOCO, Material: Sintético, Modelo: Manopla, Dimensões: 22x18cm, Características Adicionais: Acolchoado de espuma, unissex.</t>
  </si>
  <si>
    <t>Protetor de Torax para o Karatê homologado pela CBK - TAMANHOS P,M e G, dupla face nas cores vermelho e preto. É composto por três camadas: Cordura - Flexiroll (alta absorção de choque) -CoolMax. Sistema de ajuste com velcro.</t>
  </si>
  <si>
    <t>BOLA DE FUTSAL COM GUIZO, Material: PU com Câmera de Butil, Características Adicionais: COM GUIZO para portadores de deficiência visual. Sistema de Construção termo soldada. Com válvula lubrificada, Medidas aproximadas : Circunferência: 62 à 64cm, Peso: 410 a 440g.</t>
  </si>
  <si>
    <t>Colete EVA até 80kg para PcD - Material: Espuma interna de poliuretano com densidade D 28, cobertura externa em capa de couro ou corino de cor preta. Mediadas: 90 x 40 x03 cm.</t>
  </si>
  <si>
    <t>PARES DE PROTETOR DE POSTE para vôlei oficial. fabricado em espuma, revestido em vinilona, espuma D33, com 1,80m de altura. Fechamento em velcro. Cor a escolher.</t>
  </si>
  <si>
    <t>CONE PARA TREINO, Material: Borracha Sintética Flexível, Tamanho: 20- 25 cm, Cor: À escolher.</t>
  </si>
  <si>
    <t>Argolas de Agilidade para criar percursos com foco no treinamento de velocidade e agilidade . Cada Kit contém 12 argolas de 35cm de diâmetro (APROXIMADAMENTE)  dentro de uma embalagem para carregar.  Composição: Plástico de alta resistência . Peso e Medidas aproximadas
: Peso: 0,66 kg  , Comprimento; 34 cm.</t>
  </si>
  <si>
    <t>Kit 3 Elásticos Extensores Multifuncional Ginástica -  Kit com 3 pares de elásticos de 60 cm com 3 diferentes níveis de resistência + par de tornozeleiras + par de pegadores. Usado para exercícios bilaterais e unilaterais. Composição TPR, Foam, Nylon. Peso e Medidas aproximados: Peso: 0,45 kg, Comprimento: 60cm.</t>
  </si>
  <si>
    <t>Fita adesiva papel kraft 50mm x 50cm</t>
  </si>
  <si>
    <t>Fita adesiva transparente 48mm x 45m</t>
  </si>
  <si>
    <t>Folha de EVA 40x60 (cores sortidas) 2 mm</t>
  </si>
  <si>
    <t>Papel cartão fosco 50 x 70cm 240g/m2</t>
  </si>
  <si>
    <t>Papel crepon 0,48 x 2,00m, gramatura 18 g/m2,</t>
  </si>
  <si>
    <t>Papel kraft 80g 60cm x 150m</t>
  </si>
  <si>
    <t>Percevejo latonado caixa com 100 . Tamanho 10,5mm</t>
  </si>
  <si>
    <t>Pincel desenho, material cabo madeira ou plástico, tipo ponta chato, material cerda pelo animal ou sintético, tamanho 08. Virola de alumínio</t>
  </si>
  <si>
    <t>Cola em bastão 40 g. Incolor, lavável,composição: é um produto a base de água, polímero de n-vinilpirrolidinona, estearato de sódio e glicerina.</t>
  </si>
  <si>
    <t>Folha em EVA 60 x 40cm (cores sortidas) com
gliter.</t>
  </si>
  <si>
    <t>Cola plástica, material base pva lavável, apresentação frasco com bico aplicador, cor branca, aplicação papel, cortiça, papelão e assemelhados, frasco 500g.</t>
  </si>
  <si>
    <t>Kimono de Judô Infantil: reforçado tecido sarja 100% algodão branca ou azul, gramatura 240g², conjunto composto de calça com elástico e cordão, com reforços na altura do joelho, blusa com reforços no peito e costas, gola com 6 costuras, acompanha faixa branca. Uso infantil, Tamanhos: M0, M1, M2 e M3</t>
  </si>
  <si>
    <t>Kimono de Karatê INFANTIL tecido sarja 100% algodão na cor branca, gramatura 240g², conjunto composto de calça com elástico e cordão, blusa de gola reforçada com 6 costuras, acompanha faixa branca confeccionado no modelo competição. Uso infantil. Tamanhos: M0, M1, M2 e M3</t>
  </si>
  <si>
    <t>Kimono (Dobok) Taekwondo Reforçado Infantil: reforçado grosso profissional brim 100% algodão, alta resistência, branca ou preto. conjunto composto de Calça com elástico e cordão apresenta reforço no joelho. Blusa com reforço no peitoral e nas costas, gola com 6 costuras. Acompanha faixa branca. Uso infantil, Tamanhos: M0, M1, M2 e M3</t>
  </si>
  <si>
    <t>Kimono (Dobok) Taekwondo Reforçado Adulto: reforçado grosso profissional brim 100% algodão, alta resistência, branca ou preto. conjunto composto de Calça com elástico e cordão apresenta reforço no joelho. Blusa com reforço no peitoral e nas costas, gola com 6 costuras. Acompanha faixa branca. Uso adulto. Tamanhos: A0, A1, A2, A3 e A4.</t>
  </si>
  <si>
    <t>CONJUNTO INFANTIL AGASALHO ALUNO, Características Mínimas: Casaco de agasalho adulto: Malha 90% poliéster e 10% algodão; Gramatura 280 g/m²; Duas faixas laterais de 10 mm de largura, cada, na cor a defnir; Fechamento por zíper destacável iniciando na gola e finalizando na barra; Mangas longas Raglan; Laterais retas com dois bolsos: Personalizada em serigrafia à base d`água nas costas; Cores a definir; Tamanhos 08, 10, 12, e 14 anos e Calça de agasalho adulto: Malha 90% poliéster e 10% algodão; Gramatura 280 g/m²; Dianteira simétrica com dois bolsos embutidos na direção vertical; Traseira simétrica com bolso chapado; Personalizado com serigrafia à base d`água na dianteira; Cores a definir; Tamanhos 08, 10, 12, e 14 anos.</t>
  </si>
  <si>
    <t>Kimono de Jiu-Jitsu INFANTIL reforçado tecido sarja 100% algodão branco ou azul, gramatura 240g², conjunto composto de calça com elástico e cordão, com reforços na altura do joelho, blusa com reforços no peito e costas, gola com 6 costuras, acompanha faixa branca. Uso infantil, Tamanhos: M0, M1, M2 e M3</t>
  </si>
  <si>
    <t>VALOR POR
ATLETA MÊS/DIA</t>
  </si>
  <si>
    <t>KIT LANCHE FUTURO CAMPEÃO TIPO 02:
01 (um) suco de fruta de caixinha com 200ml de sabore sortido;
01 (uma) unidade de biscoito salgado servido em embalagem individual com no mínimo 6 unidades; 
01 (uma) unidade de iogurte de 120 ml em embalagem individual;
02 (duas) unidades diferentes entre si de frutas da época com no mínimo 70 gramas cada (banana, maçã, maexerica, goiaba e pera).</t>
  </si>
  <si>
    <t>Impressões de Adesivos vinilica 4/0 decorrativos para as barracas de alimentação no formato de 2 m2, instalado no local do evento</t>
  </si>
  <si>
    <t>Peso de ferro para atletismo 5kg : Feito de ferro
galvanizado e pintado e núcleo de chumbo. Formato esférico. Acabamento levemente rugoso.</t>
  </si>
  <si>
    <t>Bambolê, aro de plástico PVC reforçado com 63 cm
de diâmetro (aproximadamente), varias cores. Junção vulcanizada.</t>
  </si>
  <si>
    <t>Corda de pular, poliuretano super-resistente, 6 mm, em plástico super resistente, anatômica e
flexível, 2,80m, branca, cordão fixo manopla</t>
  </si>
  <si>
    <t>Jogos de  Cones com Barreira - Barras de aço
carbono com proteção em PVC nas extremidades e cones confeccionados em polietileno, com perfurações para acoplagem das barras. Kit completo acompanha 12 cones e 09 barreiras.  Ajustável para as alturas de 21cm, 31cm ou 41cm . Desmontável.
Possibilidade de uso dos cones isoladamente em
outras atividades . DIMENSÕES APROXIMADAS DE : 32 x 25 x 100cm</t>
  </si>
  <si>
    <t>Kit Fita Treinamento Suspenso Suporte/Teto Parede
Tipo TRX Itens inclusos:
- 1 Suporte de parede;
- 4 parafusos;
- 4 buchas;
- 4 arruelas.
- 1 Fita para Treinamento Suspenso;
- 1 Mosquetão de aço que suporta 220kg;
- 1 Fita extensora de 2 metros para prender a Fita de treinamento em árvore, pilar, tronco, espaldar, etc;
- 1 Ancorador para porta, caso queira prender a sua Fita de treinamento na porta da sua casa;
- 1 Bag (mochilinha) para transportar o seu equipamento.
Características Fita de suspensão:
- Regulagem das alças é feita por argolas;
- Ajustes independentes das alças;
- Regulagem de comprimento entre 1,40m e 2,55m (sem o extensor);
- Confeccionado em fita de nylon de 4cm;
- Costura reforçada com linha de nylon;
- Manoplas de plástico injetada, rígidas para evitar rompimentos e feitas sob medida;
- Suporta 120kg.
Características Suporte de Parede:
- Feito em chapada de aço de 6mm;
- Arco de aço de 3,5cm;
- 4 furos para fixação dos parafusos (N 10);
- Medida do suporte: 10cm x 10cm
- Suporta 300kg</t>
  </si>
  <si>
    <t>Caneleira walking water medida - 40cm x 7cm x 14cm.
Injetado em polietineno com fita em polipropileno e velcro, revestido em neoprene 3mm.</t>
  </si>
  <si>
    <t>Halteres para hidro ginastica 3kg -  fabricado em
borracha EVA e com haste emborrachada suas extremidades são em forma triangular.
Especificações: Tamanho APROXIMADO: 26cm x
13cm x 12cm.</t>
  </si>
  <si>
    <t>Suporte para Antena de badminton - o Faixa de
tecido na cor crú, com fio para fixação costurado, Medidas: 1m x 5cm, 100% algodão.</t>
  </si>
  <si>
    <t>Protetor de Cabeça (capacete) para lutas de artes marciais, contra impactos mais fortes. Produção em materiais de alta qualidade e resistência, como couro natural e poliamida. Enchimento em espuma que contempla toda a extensão do equipamento, para proteção completa. Protege o queixo, testa e orelhas de grandes impactos. Enchimento de espuma em 100% do equipamento. Feito em couro artificial de alta qualidade e durabilidade. Ideal para pessoas que praticam esporte de contato, prevenindo de aberturas na pele. Material: 50% PU, 40% poliamida e 10% poliéster Ajuste: Parte superior da cabeça com cadarço, na  parte traseira com velcro de 7 cm (proporcionado encaixe e maior segurança) e tira em velcro no queixo Dimensões do Produto (Altura x Circunferência): 19 cm x 68 cm Peso Aproximado: 580g.</t>
  </si>
  <si>
    <t>Escada de agilidade  Material: Nylon e polipropileno - Dimensões do Produto: 4 metros – 8 degraus.</t>
  </si>
  <si>
    <t>DISCO DO ATLETISMO (Disco de Aço ABS 1,5 kg
com pratos oficial).</t>
  </si>
  <si>
    <t>Arcos p/ Ginástica Rítmica -aproximadamente  85cm Arco oficial para ginástica rítmica, produzido a partir de material termoplástico de alta resistência a impactos e flexibilidade, nos diâmetros  de 85 cm e 22 mm interno /peso : 300 gramas; Em conformidade com as normas Aprovada pela Confederação Brasileira de Ginástica Rítmica</t>
  </si>
  <si>
    <t>FITA DE CETIM 6 METROS COLORIDA Sendo: Cores: green; magenta; blue; pink e MESCLADA 37g ALTA QUALIDADE</t>
  </si>
  <si>
    <t>FITA DE GINÁSTICA RÍTMICA,Material: Cetim. Dimensões: 4 a 6 cm de largura por 6m de comprimento., Características Técnicas Mínimas: Peso mínimo de 35g</t>
  </si>
  <si>
    <t>Protetor de Cabeça (capacete) para lutas de artes
marciais, contra impactos mais fortes. Produção em materiais de alta qualidade e resistência, como couro natural e poliamida. Enchimento em espuma que contempla toda a extensão do equipamento, para proteção completa. Protege o queixo, testa e orelhas de grandes impactos. Enchimento de espuma em 100% do equipamento. Feito em couro artificial de alta qualidade e durabilidade. Ideal para pessoas que praticam esporte de contato, prevenindo de aberturas na pele. Material: 50% PU, 40% poliamida e 10% poliéster Ajuste: Parte superior da cabeça com cadarço, na  parte traseira com velcro de 7 cm (proporcionado encaixe e maior segurança) e tira em velcro no queixo Dimensões do Produto (Altura x Circunferência): 19 cm x 68 cm Peso Aproximado: 580g.</t>
  </si>
  <si>
    <t>Calha profissional para Bocha Adaptada modelo Tripé Classe BC3, indicada para alto rendimento. Fabricada em madeira de alta tecnologia para proporcionar maior leveza. Desmontável em 5 partes: 1 peça de 60cm, 3 peças de 40cm e uma peça de 20cm com lançador, totalizando o comprimento de 2,0m. Tripé desenvolvido com suporte telescópico e torres escamotiáveis que permitem ajustes para aumentar ou reduzir a distância do lançamento. Possui espaço para manter a bola pausada.</t>
  </si>
  <si>
    <t>META 1. GESTÃO TÉCNICA</t>
  </si>
  <si>
    <t>FGTS - 13 Salário</t>
  </si>
  <si>
    <t>CAMISETA ADULTO COORDENADOR PEDAGÓGICO, COORDENADOR PcD, PROFISSIONAL DE EDUCAÇÃO FISICA, INSTRUTOR E TREINADOR Tipo: Manga curta raglan, gola costurada em malha PV canelado com acabamento em V, cor a definir, personalizada em serigrafia à base d`água (frente/costas),  Material: Meia malha PV anti- pilling 67% poliéster e 33% viscose. Tamanhos PP, P, M, G, GG, XG, XGG</t>
  </si>
  <si>
    <t>Assistente Administrativo (Suporte Técnico)</t>
  </si>
  <si>
    <t>Coordenador (PcD)</t>
  </si>
  <si>
    <t>Máscara Descartável Cirúrgica com Camada Tripla - Caixa com 50 Unidades - Padrão ABNT, ANVISA e OMS - Cor Branca/Azul.
- sendo 20 Caixas de Máscaras para uso dos profissionais por ano (número empregados + 20%)</t>
  </si>
  <si>
    <t>Alcool Gel 70% Antisséptico Protector TAMANHO 500ML.
- sendo 22 ALCOOL por profissional do COP por ano (número empregados + 20%) e para alunos se necessário.</t>
  </si>
  <si>
    <t>Máscara Descartável Cirúrgica com Camada Tripla - Caixa com 50 Unidades - Padrão ABNT, ANVISA e OMS - Cor Branca/Azul.
- sendo 25 Caixas de Máscaras para uso dos profissionais do COP por ano e para alunos se necessário.</t>
  </si>
  <si>
    <t>BOLA DE VÔLEI DE QUADRA, matrizada, com 18 gomos, confeccionada em microfibra. Material: Poliuretano Câmera: Airbility Miolo: Removível Slip System Circuferência aproximada: 68 cm Peso e medidas oficiais, Câmara Airbility, Miolo Slip System removível e lubrificado. TIPO Pró 8.0 Profissional OU DE MESMA QUALIDADE OU SUPERIOR, aprovada pela FIVB.</t>
  </si>
  <si>
    <t>Bola de Vôlei de Praia, construída com tecnologia TwinSTLock que repele a absorção de água na bola, aumentando sua resistência e durabilidade; Com um design de 10 painéis constrastantes; Medidas: circunferência 66-68cm; peso 275-280g, cor branca, azul e amarela; Costura de alta precisão ou Sem costur; Tem qualidade aprovada pela FIVB - Federação Internacional de Voleibol.</t>
  </si>
  <si>
    <t>ROTEIRO DE ELABORAÇÃO DA PROPOSTA PARA OS CENTROS OLÍMPICOS E PARALÍMPICOS DO PARQUE DA VAQUEJADA, SETOR "O" E SOBRADINHO</t>
  </si>
  <si>
    <t>META 1. GESTÃO TÉCNICA - COPS PARQUE DA VAQUEJADA, SETOR "O" E SOBRADINHO</t>
  </si>
  <si>
    <t>TOTAL DA META 1. RECURSOS HUMANOS CORPO DIRETIVO - COPS PARQUE DA VAQUEJADA, SETOR "O" E SOBRADINHO</t>
  </si>
  <si>
    <t>META 2. GESTÃO PEDAGÓGICA - COPS PARQUE DA VAQUEJADA, SETOR "O" E SOBRADINHO</t>
  </si>
  <si>
    <t>META 3. BENEFÍCIOS MENSAIS - COPS PARQUE DA VAQUEJADA, SETOR "O" E SOBRADINHO</t>
  </si>
  <si>
    <t>TOTAL DA META 2. GESTÃO PEDAGÓGICA - COPS PARQUE DA VAQUEJADA, SETOR "O" E SOBRADINHO</t>
  </si>
  <si>
    <t>TOTAL DA META 3. BENEFÍCIOS MENSAIS - COPS PARQUE DA VAQUEJADA, SETOR "O" E SOBRADINHO</t>
  </si>
  <si>
    <t>META 5. DESPESAS ADMINISTRATIVAS - COPS PARQUE DA VAQUEJADA, SETOR "O" E SOBRADINHO</t>
  </si>
  <si>
    <t>TOTAL DA META 5. DESPESAS ADMINISTRATIVAS - COPS PARQUE DA VAQUEJADA, SETOR "O" E SOBRADINHO</t>
  </si>
  <si>
    <t>META 6. FESTIVAL ESPORTIVO - COPS PARQUE DA VAQUEJADA, SETOR "O" E SOBRADINHO</t>
  </si>
  <si>
    <t>TOTAL DA META 6. FESTIVAL ESPORTIVO - COPS PARQUE DA VAQUEJADA, SETOR "O" E SOBRADINHO</t>
  </si>
  <si>
    <t>Empresa especializada em fornecimento de Medalhas para distribuição a 15% do total de alunos da grade = 627 por ano</t>
  </si>
  <si>
    <t>META 7. BAILE DO IDOSO - COPS PARQUE DA VAQUEJADA, SETOR "O" E SOBRADINHO</t>
  </si>
  <si>
    <t>Empresa especializada em fornecimento de SUCO com duas BARRAQUINHAS para distribuição a 15% do total de alunos da grade = 844 SUCOS por ano</t>
  </si>
  <si>
    <t>TOTAL DA META 7. BAILE DO IDOSO - COPS PARQUE DA VAQUEJADA, SETOR "O" E SOBRADINHO</t>
  </si>
  <si>
    <t>Empresa especializada em fornecimento de SUCO com duas BARRAQUINHAS para distribuição a 15% do total de alunos da grade = 627 SUCOS por ano</t>
  </si>
  <si>
    <t>META 8. ANIVERSÁRIO DOS COPS - COPS PARQUE DA VAQUEJADA, SETOR "O" E SOBRADINHO</t>
  </si>
  <si>
    <t>TOTAL DA META 8. ANIVERSÁRIO DOS COPS - COPS PARQUE DA VAQUEJADA, SETOR "O" E SOBRADINHO</t>
  </si>
  <si>
    <t>1 estrutura em alumínio para uso no Centro Olímpico e Paralímpico no evento.</t>
  </si>
  <si>
    <t>1 Lona back drop com ilhós para uso no Centro Olímpico e Paralímpico no evento.</t>
  </si>
  <si>
    <t>12 Lona com ilhós para uso no Centro Olímpico e Paralímpico no evento.</t>
  </si>
  <si>
    <t>1 Locação de empresa especializada em som para ambiente externo para uso no Centro Olímpico e Paralímpico no evento.</t>
  </si>
  <si>
    <t>Locação de CAMAS ESLÁTICAS  (2 camas) para uso no Centro Olímpico e Paralímpico no evento.</t>
  </si>
  <si>
    <t>1 Locação PISCINA DE BOLINHAS com monitor para uso no Centro Olímpico e Paralímpico no evento.</t>
  </si>
  <si>
    <t>1 Locação TOBOGÃ com PISCINA DE BOLINHAS 2 em 1 com monitor para uso no Centro Olímpico e Paralímpico no evento.</t>
  </si>
  <si>
    <t>5 (cinco) Agentes de Limpeza no evento.</t>
  </si>
  <si>
    <t>3 (três) Brigadistas Brigadistas no evento.</t>
  </si>
  <si>
    <t>Empresa especializada em fornecimento de SUCO com duas BARRAQUINHAS para distribuição a 35% do total de alunos da grade = 2.415 alunos atendidos – sendo 02 BARRAQUINHAS por ano.</t>
  </si>
  <si>
    <t>Empresa especializada em fornecimento de CACHORRO QUENTE com duas BARRAQUINHAS para distribuição a 35% do total de alunos da grade = 2.415 alunos atendidos – sendo 02 BARRAQUINHAS por ano.</t>
  </si>
  <si>
    <t>Empresa especializada em fornecimento de PIPOCA com duas BARRAQUINHAS para distribuição a 35% do total de alunos da grade = 2.415 alunos atendidos – sendo 02 BARRAQUINHAS por ano.</t>
  </si>
  <si>
    <t>Empresa especializada em fornecimento de ALGODÃO DOCE com duas BARRAQUINHAS para distribuição a 35% do total de alunos da grade = 2.415 alunos atendidos – sendo 02 BARRAQUINHAS por ano.</t>
  </si>
  <si>
    <t>Empresa especializada em fornecimento de SUCO com duas BARRAQUINHAS para distribuição a 35% do total de alunos da grade = 1.970 alunos atendidos – sendo 02 BARRAQUINHAS por ano.</t>
  </si>
  <si>
    <t>Empresa especializada em fornecimento de CACHORRO QUENTE com duas BARRAQUINHAS para distribuição a 35% do total de alunos da grade = 1.970 alunos atendidos – sendo 02 BARRAQUINHAS por ano.</t>
  </si>
  <si>
    <t>Empresa especializada em fornecimento de PIPOCA com duas BARRAQUINHAS para distribuição a 35% do total de alunos da grade = 1.970 alunos atendidos – sendo 02 BARRAQUINHAS por ano.</t>
  </si>
  <si>
    <t>Empresa especializada em fornecimento de ALGODÃO DOCE com duas BARRAQUINHAS para distribuição a 35% do total de alunos da grade = 1.9701 alunos atendidos – sendo 02 BARRAQUINHAS por ano.</t>
  </si>
  <si>
    <t>Empresa especializada em fornecimento de SUCO com duas BARRAQUINHAS para distribuição a 35% do total de alunos da grade = 1.463 alunos atendidos – sendo 02 BARRAQUINHAS por ano.</t>
  </si>
  <si>
    <t>Empresa especializada em fornecimento de CACHORRO QUENTE com duas BARRAQUINHAS para distribuição a 35% do total de alunos da grade = 1.463 alunos atendidos – sendo 02 BARRAQUINHAS por ano.</t>
  </si>
  <si>
    <t>Empresa especializada em fornecimento de PIPOCA com duas BARRAQUINHAS para distribuição a 35% do total de alunos da grade = 1.463 alunos atendidos – sendo 02 BARRAQUINHAS por ano.</t>
  </si>
  <si>
    <t>Empresa especializada em fornecimento de ALGODÃO DOCE com duas BARRAQUINHAS para distribuição a 35% do total de alunos da grade = 1.463 alunos atendidos – sendo 02 BARRAQUINHAS por ano.</t>
  </si>
  <si>
    <t>META 9. PARTICIPAÇÃO EM COMPETIÇÕES - COPS PARQUE DA VAQUEJADA, SETOR "O" E SOBRADINHO</t>
  </si>
  <si>
    <t>TOTAL DA META 9. PARTICIPAÇÃO EM COMPETIÇÕES - COPS PARQUE DA VAQUEJADA, SETOR "O" E SOBRADINHO</t>
  </si>
  <si>
    <t>META 10. MATERIAL ESPORTIVO - COPS PARQUE DA VAQUEJADA, SETOR "O" E SOBRADINHO</t>
  </si>
  <si>
    <t>Área de queda (colchão) para saltos 2,50 x 2,00 x 0,30m : Material - Espuma Minimo D26; Revestimento - de lona KP1000. Estrados de polietileno;  Nível Técnico - Iniciante; Modalidade - Salto em altura;  com bolsões de ar, que proporcionam uma aterrissagem suave com revestimento impermeável resistente.
Alças de transporte e respiro lateral. Top pad (manta superior) macia resistente aos pregos de sapatilhas. MAT.</t>
  </si>
  <si>
    <t>Bastão para provas de revezamento, liso e oco, de seção circular, em plástico, em uma única peça, com comprimento de 28 a 30cm e peso mínimo de 50g.</t>
  </si>
  <si>
    <t>Bloco de Partida de aço e PVC, Atletismo.</t>
  </si>
  <si>
    <t>BOLA PARA ARREMESSO EM FERRO FUNDIDO 1KG.</t>
  </si>
  <si>
    <t>BOLA PARA ARREMESSO EM FERRO FUNDIDO 2KG.</t>
  </si>
  <si>
    <t>BOLA PARA ARREMESSO EM FERRO FUNDIDO 3KG.</t>
  </si>
  <si>
    <t>BOLA PARA ARREMESSO EM FERRO FUNDIDO 4KG.</t>
  </si>
  <si>
    <t>BOLA PARA ARREMESSO EM FERRO FUNDIDO 7KG.</t>
  </si>
  <si>
    <t>DARDO, Aplicação: Atletismo para lançamento,
Material: Bambu, Características Adicionais: Empunhadura de cordel e ponteira de ferro pintada. Peso 800 gramas.</t>
  </si>
  <si>
    <t>Rede para Cesta de Basquete Oficial (Par) Medidas Oficiais 0,45 X 0,50 Cm Modelo Profissional 100% Polipropileno Fio 4mm em Seda.</t>
  </si>
  <si>
    <t>Atabaque Capoeira, Atabaque com casco fabricado em ripas de pinus que medem 110cm, ajustadas e coladas uma a uma.</t>
  </si>
  <si>
    <t>Berimbau completo de madeira de biriba tratada. Acabamento na cabaça, amarrada com rami, verga de alta qualidade. Berimbau Gunga, Berimbau Médio, Berimbau Viola, acompanhado de Caxixi, baqueta de tucum e arruela e  Acabamento Envernizado.</t>
  </si>
  <si>
    <t>Bola de futevôlei, construída com tecnologia "Termotec" (permite a utilização em condições extremas de chuva intensa, sem alterar o peso; uniformidade nítida, não flutua, não desvia, otimiza a precisão; menos deformação e maior durabilidade; memória elástica instantânea, voltando imediatamente ao estado original, mesmo após fortes impactos); 8 gomos; confeccionada em PU ultra 100%; válvula removível e autolubrificada, que facilita a introdução da agulha, feita de borracha siliconada, não vaza e nem resseca (miolo slip systyem); câmara airbility/butil; Medidas aproximadas : diâmetro 68 a 69 cm; cor branca, azul e amarela; peso aproximado 485 g;aprovada pela FIVB.</t>
  </si>
  <si>
    <t>BOLA OFICIAL DE FUTSAL 500 - CONFECCIONADA EM poliurietano. DIÂMETRO 61 - 64 CM, PESO 410- 440 G, Câmera Airbility feita em borracha butílica e Miolo Slip System removível e lubrificado, Termotec, absorção de agua é de 0%, MATERIAIS DE ALTA QUALIDADE NO REVESTIMENTO, NO REFORÇO E NA CÂMARA DE AR PARA DESEMPENHO PERFEITO. Aprovado pela CBFS.</t>
  </si>
  <si>
    <t>BOLA OFICIAL DE FUTSAL, 200, CONFECCIONADA EM PU. DIÂMETRO 59-55CM, PESO 350-380G, câmera Airbility e Miolo Slip System removível, lubrificado, Termotec, com 0% absorção de água, alta durabilidade e maciez extra, MATERIAIS DE ALTA QUALIDADE NO REVESTIMENTO, NO REFORÇO E NA CÂMARA DE AR PARA DESEMPENHO PERFEITO. Aprovado pela CBFS.</t>
  </si>
  <si>
    <t>BASTÃO DE PVC SEM CARGA. Usado em exercícios
de simetria com os braços (duas mãos nas pegadas) podendo ser usados em alongamentos laterais e projeções durante movimentação do corpo. DADOS TÉCNICOS: Peso: 0 Kg (Sem carga); Comprimento: 1 metro.</t>
  </si>
  <si>
    <t>ANILHA VAZADA, MATERIAL FERRO, ACABAMENTO SUPERFICIAL EMBORRACHADO, FORMATO DISCO, PESO 5,0KG, APLICAÇÃO GINÁSTICA E MUSCULAÇÃO, CARACTERÍSTICAS ADICIONAIS REVESTIDA COM PVC VINIL. DIMENSÃO DO FURO CENTRAL TIPO PADRÃO OXER.</t>
  </si>
  <si>
    <t>BARRA DE AÇO MACIÇO 120 CM - COR CROMADO, COM 1 PAR DE ROSCAS, PESO APROXIMADO DE 5,8 KG.</t>
  </si>
  <si>
    <t>MAÇA DE GINÁSTICA RÍTMICA, Material: Sintético ou
madeira, Peso: Pelo menos 150g (cada), Comprimento: Entre 40 e 50 cm (cada).</t>
  </si>
  <si>
    <t>Barra de supino em EVA para Hidroginástica - Medida 1,33 metros x 11cm x 11cm com peso de 500g.</t>
  </si>
  <si>
    <t>KIT, Aplicação: Atividade aquática, Características Mínimas: Jogo de pinos que afundam, 20 cm de altura, 06 peças, cores diversas. Material pvc ou outro de melhor qualidade.</t>
  </si>
  <si>
    <t>Peteca oficial para badminton. Tubo com 6 unidades. Composição em nylon com base de cortiça. Cor: amarela. Peso: aproximadamente 7g cada peteca. Tamanho: U. Dimensões: 6,50 x 6,50 x 8,50.</t>
  </si>
  <si>
    <t>Tábua para Propriocepção lateral retangular  Material: madeira emborrachada azul para evitar escorregões e tombos, Dimensões: 60 x 40 x 10cm. Devor suportar mínimo de 120 kg . Piso antiderrapante.</t>
  </si>
  <si>
    <t>Tábua Proprioceptiva Redonda - o Material: madeira
emborrachada azul para evitar escorregões e tombos Dimensões: 49x7 cm. Piso antiderrapante . Deve suportar até 135 kg.</t>
  </si>
  <si>
    <t>Kit Mini Vôlei : Possui uma resistente rede de nylon, e tubos de aço carbono. Os encaixes da rede são em polietileno Injetado, para garantir a segurança ao praticar o esporte. Produto com pintura EPOXI, de alta resistência.
O kit contém:
02 Bases de Ferro (aço carbono) chato de 2" x 3/16;
02 Postes de tubo de Aço Carbono de 2" x 1,05m altura;
01 Rede de Nylon com faixas em lona; 01 Bola de Vôlei;
01 Mini Bomba de Encher Bola. DADOS TÉCNICOS
Dimensões do Produto (cm):1,05m de Alt x 2,83m de Larg
Peso aproximado do Produto: 10 kg Dimensões da Embalagem (cm): P x L x A - 12 x 08 x 1,10m.</t>
  </si>
  <si>
    <t>RODA PARA EXERCÍCIO ABDOMINAL, Tamanho: 41x5x5cm.</t>
  </si>
  <si>
    <t>Rede Profissional para voleibol de Praia; Medidas: 1,00 m (altura) x 9,50 m (largura), Fio 2,0 em Polietileno (nylon) torcido Malha 10x10 cm, Acompanha corda guia para instalação da rede e sapatilhos metálicos nas quatro pontas da rede 4 Faixas, cor Azul/Alaranjada/Branca.</t>
  </si>
  <si>
    <t>Argolas de Agilidade para criar percursos com foco no treinamento de velocidade e agilidade . Cada Kit contém 12 argolas de 35cm de diâmetro (APROXIMADAMENTE)  dentro de uma embalagem para carregar.  Composição: Plástico de alta resistência . Peso e Medidas aproximadas: Peso: 0,66 kg  , Comprimento; 34 cm.</t>
  </si>
  <si>
    <t>Step Capacidade 200 kg Densidade: 100 kg/m³ - Material: E.V.A. (Etil, Vinil e Acetato) Textura: Texturizado antiderrapante Dimensões: 60 x 30 x 10 cm (C x L x A) Peso: 1,8 kg.</t>
  </si>
  <si>
    <t>Colete de Peso T88 Neoprene - 5kg.</t>
  </si>
  <si>
    <t>Escada de agilidade  Material: Nylon e polipropileno - Dimensões do Produto: 4 metros -5 degraus.</t>
  </si>
  <si>
    <t>Faixas Elásticas Resistência Theraband resistência LEVE Elástico em TPE, possui aproximadamente 1,2 m de comprimento por 15 cm de largura.</t>
  </si>
  <si>
    <t>Jogos de  Cones com Barreira - Barras de aço
carbono com proteção em PVC nas extremidades e cones confeccionados em polietileno, com perfurações para acoplagem das barras. Kit completo acompanha 12 cones e 09 barreiras.  Ajustável para as alturas de 21cm, 31cm ou 41cm . Desmontável.
Possibilidade de uso dos cones isoladamente em
outras atividades . DIMENSÕES APROXIMADAS DE : 32 x 25 x 100cm.</t>
  </si>
  <si>
    <t>As fitas de marcação futevolei possuem medidas oficiais 9 m x 18 m largura 6 cm e são produzidas com materiais duráveis, flexíveis, leves e fácil de limpar.
Para a fixação no solo (areia, grama...) o kit possui 06 Fixadores de Ferro, para fixar as fitas através dos anéis de metal em suas pontas.
Conta com tratamento ultravioleta que evita a degradação dos polímeros ocasionada por intempéries
Conta com certificado de resistência feito em laborátorio que aumenta o tempo de uso da sua marcaçao.
Material: Polietileno 
Tamanho: 9 m x 18 m
Composiçao: Matéria-prima virgem de alta densidade
Contém: 6 fitas de 9 metros e 6 Fixadores de Ferro.</t>
  </si>
  <si>
    <t>CONE DE PLÁSTICO TIPO CHAPÉU CHINÊS, COMPOSTO EM PVC, MATERIAL RESISTENTE, LEVE E FLEXÍVEL, CONE PARA TREINO, Material: Borracha Sintética Flexível, Tamanho: 20- 25 cm, Cor: À escolher.</t>
  </si>
  <si>
    <t>As fitas de marcação futevolei possuem medidas oficiais 9 m x 18 m largura 6 cm e são produzidas com materiais duráveis, flexíveis, leves e fácil de limpar.
Para a fixação no solo (areia, grama...) o kit possui 06 Fixadores de Ferro, para fixar as fitas através dos anéis de metal em suas pontas.
Conta com tratamento ultravioleta que evita a degradação dos polímeros ocasionada por intempéries
Conta com certificado de resistência feito em laborátorio que aumenta o tempo de uso da sua marcaçao
Material: Polietileno 
Tamanho: 9 m x 18 m
Composiçao: Matéria-prima virgem de alta densidade
Contém: 6 fitas de 9 metros e 6 Fixadores de Ferro.</t>
  </si>
  <si>
    <t>TOTAL DA META 10. MATERIAL ESPORTIVO - COPS PARQUE DA VAQUEJADA, SETOR "O" E SOBRADINHO</t>
  </si>
  <si>
    <t>META 11. MATERIAL PEDAGÓGICO - COPS PARQUE DA VAQUEJADA, SETOR "O" E SOBRADINHO</t>
  </si>
  <si>
    <t>TOTAL DA META 11. MATERIAL PEDAGÓGICO - COPS PARQUE DA VAQUEJADA, SETOR "O" E SOBRADINHO</t>
  </si>
  <si>
    <t>META 12. UNIFORMES - COPS PARQUE DA VAQUEJADA, SETOR "O" E SOBRADINHO</t>
  </si>
  <si>
    <t>GINÁSTICA RITMICA</t>
  </si>
  <si>
    <t>COLLANT FEMININO E MASCULINO, Material: Spandex praia 85% poliamida e 15% elastano na cor a definir, gramatura de 240 g/m², acabamento em X-tra Life e forro 100% poliamida na cor a definir, Tipo: Uniforme adulto para ginástica com frente e costas simétricas com decotes arredondados, personalizado em serigrafia com tinta plastisol (frente e costas). Tamanho: 08, 10, 12, 14, 16 anos.</t>
  </si>
  <si>
    <t>ABADA CAPOEIRA</t>
  </si>
  <si>
    <t>ABADA: Calça Branca de Capoeira modelo Abada, modelagem que se adapta ao corpo, tecido helanca colegial. Tamanhos: 08, 10, 12, 14, 16, PP, P, M, G, GG e EGG.</t>
  </si>
  <si>
    <t>UNIFORME GESTÃO PEDAGOGICA / ADMINISTRATIVO</t>
  </si>
  <si>
    <t>CAMISA PÓLO ADMINISTRATIVO DO COP, GAS, Monitor, Características Mínimas: Malha piquet 60% poliéster e 40% algodão, mangas curtas raglan na cor a definir, sem bolso, gola malha ribana, frente simétrica com três botões plásticos, personalizado em serigrafia à base de água (frente e costas), Cores a definir, Tipo: Adulto, Tamanhos: PP, P, M, G, GG, XG, XGG.</t>
  </si>
  <si>
    <t xml:space="preserve">CONJUNTO ADULTO AGASALHO ALUNO, Características Mínimas: Casaco de agasalho adulto: Malha 90% poliéster e 10% algodão; Gramatura 280 g/m²; Duas faixas laterais de 10 mm de largura, cada, na cor branca; Fechamento por zíper destacável iniciando na gola e finalizando na barra; Mangas longas Raglan; Laterais retas com dois bolsos: Personalizada em serigrafia à base d`água nas costas; Cores a definir; Tamanhos PP, P, M e Calça de agasalho adulto: Malha 90% poliéster e 10% algodão; Gramatura 280 g/m²; Dianteira simétrica com dois bolsos embutidos na direção vertical; Traseira simétrica com bolso chapado; Personalizado com serigrafia à base d`água na dianteira; Cores a definir; Tamanhos PP, P, M (Verificar tamanho dos Atletas). </t>
  </si>
  <si>
    <t>TOTAL DA META 12. UNIFORMES - COPS PARQUE DA VAQUEJADA, SETOR "O" E SOBRADINHO</t>
  </si>
  <si>
    <t>META 13. FORMAÇÃO DE ATLETAS (FUTURO CAMPEÃO) - COPS PARQUE DA VAQUEJADA, SETOR "O" E SOBRADINHO</t>
  </si>
  <si>
    <t>TOTAL DA META 13 - FORMAÇÃO DE ATLETAS  - COPS PARQUE DA VAQUEJADA, SETOR "O" E SOBRADINHO</t>
  </si>
  <si>
    <t>Transporte de 50% do total de atletas do Programa Futuro Campeão = 15 que comprovem necessidade - distribuidos em 2 turnos - sendo Matutino 5 vezes/semana X 4 semanas/mês = 20  dias X 11,00 dia = R$ 220 por mês</t>
  </si>
  <si>
    <t>Transporte de 50% do total de atletas do Programa Futuro Campeão = 15 que comprovem necessidade - distribuidos em 2 turnos - sendo Vespertino 5 vezes/semana X 4 semanas/mês = 20  dias X 11,00 dia = R$ 220 por mês</t>
  </si>
  <si>
    <t>Transporte de 50% do total de atletas que  recebem transporte do Programa Futuro Campeão = 8 que comprovem necessidade - distribuidos em 2 turnos - sendo Matutino 5 vezes/semana X 4 semanas/mês = 20  dias X 11,00 dia = R$ 220 por mês</t>
  </si>
  <si>
    <t>Transporte de 50% do total de atletas que  recebem transporte do Programa Futuro Campeão = 8 que comprovem necessidade - distribuidos em 2 turnos - sendo Vespertino 5 vezes/semana X 4 semanas/mês = 20  dias X 11,00 dia = R$ 220 por mês</t>
  </si>
  <si>
    <t>Kit Lanche  para todos os atletas do Programa Futuro Campeão = 30 - distribuidos em 2 turnos - sendo Matutino 5 vezes/semana X 4 semanas/mês = 20  dias X  15 atletas Matutino = 200 Kits Lanches por mês</t>
  </si>
  <si>
    <t>Kit Lanche  para todos os atletas do Programa Futuro Campeão = 30 - distribuidos em 2 turnos - sendo Vespertino 5 vezes/semana X 4 semanas/mês = 20  dias X  15 atletas  Vespertino = 200 Kits Lanches por mês</t>
  </si>
  <si>
    <t>Número de atletas conforme Grade horária = 30 atletas</t>
  </si>
  <si>
    <t>Número de atletas conforme Grade horária = 32 atletas</t>
  </si>
  <si>
    <t>Transporte de 50% do total de atletas do Programa Futuro Campeão = 16 que comprovem necessidade - distribuidos em 2 turnos - sendo Matutino 5 vezes/semana X 4 semanas/mês = 20  dias X 11,00 dia = R$ 220 por mês</t>
  </si>
  <si>
    <t>Transporte de 50% do total de atletas do Programa Futuro Campeão = 16 que comprovem necessidade - distribuidos em 2 turnos - sendo Vespertino 5 vezes/semana X 4 semanas/mês = 20  dias X 11,00 dia = R$ 220 por mês</t>
  </si>
  <si>
    <t>Kit Lanche  para todos os atletas do Programa Futuro Campeão = 32 - distribuidos em 2 turnos - sendo Matutino 5 vezes/semana X 4 semanas/mês = 20  dias X  16 atletas Matutino = 200 Kits Lanches por mês</t>
  </si>
  <si>
    <t>Kit Lanche  para todos os atletas do Programa Futuro Campeão = 32 - distribuidos em 2 turnos - sendo Vespertino 5 vezes/semana X 4 semanas/mês = 20  dias X  16 atletas  Vespertino = 200 Kits Lanches por mês</t>
  </si>
  <si>
    <t>TERMO DE COLABORAÇÃO DOS COPS PARQUE DA VAQUEJADA, SETOR "O" E SOBRADINHO</t>
  </si>
  <si>
    <t>ETAPA 2.1. RECURSOS HUMANOS COP PARQUE DA VAQUEJADA</t>
  </si>
  <si>
    <t>ETAPA 2.2. RECURSOS HUMANOS COP SETOR "O"</t>
  </si>
  <si>
    <t>ETAPA 2.3. RECURSOS HUMANOS COP SOBRADINHO</t>
  </si>
  <si>
    <t>ETAPA 3.2. BENEFICIOS MENSAIS COP PARQUE DA VAQUEJADA</t>
  </si>
  <si>
    <t>ETAPA 3.3. BENEFICIOS MENSAIS COP SETOR "O"</t>
  </si>
  <si>
    <t>ETAPA 3.4. BENEFICIOS MENSAIS COP SOBRADINHO</t>
  </si>
  <si>
    <t>ETAPA 5.2. COP PARQUE DA VAQUEJADA</t>
  </si>
  <si>
    <t>ETAPA 5.3. COP SETOR "O"</t>
  </si>
  <si>
    <t>ETAPA 5.4. COP SOBRADINHO</t>
  </si>
  <si>
    <t>ETAPA 6.1. FESTIVAL ESPORTIVO COP PARQUE DA VAQUEJADA</t>
  </si>
  <si>
    <t>ETAPA 6.2. FESTIVAL ESPORTIVO COP SETOR "O"</t>
  </si>
  <si>
    <t>ETAPA 6.3. FESTIVAL ESPORTIVO COP SOBRADINHO</t>
  </si>
  <si>
    <t>ETAPA 7.1. BAILE DO IDOSO COP PARQUE DA VAQUEJADA</t>
  </si>
  <si>
    <t>ETAPA 7.2. BAILE DO IDOSO COP SETOR "O"</t>
  </si>
  <si>
    <t>ETAPA 7.3. BAILE DO IDOSO COP SOBRADINHO</t>
  </si>
  <si>
    <t>ETAPA 8.1. ANIVERSÁRIO DO COP PARQUE DA VAQUEJADA</t>
  </si>
  <si>
    <t>ETAPA 8.2. ANIVERSÁRIO DO COP SETOR "O"</t>
  </si>
  <si>
    <t>ETAPA 8.3. ANIVERSÁRIO DO COP SOBRADINHO</t>
  </si>
  <si>
    <t>TOTAL COP PARQUE DA VAQUEJADA</t>
  </si>
  <si>
    <t>TOTAL COP SETOR "O"</t>
  </si>
  <si>
    <t>TOTAL COP SOBRADINHO</t>
  </si>
  <si>
    <t>ETAPA 3.1. BENEFICIOS MENSAIS CORPO DIRETIVO (GESTÃO TÉCNICA)</t>
  </si>
  <si>
    <t>ETAPA 5.1. CORPO DIRETIVO (GESTÃO TÉCNICA)</t>
  </si>
  <si>
    <t>ETAPA 4.1. ASSESSORIA CONTÁBIL E JURÍDICA</t>
  </si>
  <si>
    <t>Locação de 01 (um) TOBOGÃ com 01 (um) monitor responsável, pelo período de 04 (quatro) horas  e extensão de 20 (vinte) metros para ligação elétrica, destinado a crianças de até 12 anos. Com altura de 3 metros, largura aproximada de 06 metros,  capacidade mínima de 03 por vez.</t>
  </si>
  <si>
    <t>Agente de Limpeza devidamente uniformizados, materiais de limpeza e demais útensilios necessários ao serviço. Diária de 04 (quatro) horas.</t>
  </si>
  <si>
    <t>Brigadista devidamente uniformizado e material de primeiros socorros. Diária de 04 (quatro) horas.</t>
  </si>
  <si>
    <t>Kit Uniforme FUTEBOL – contendo: 14+1 (14 camisas + 14 bermudas + 14 pares de meiões + 1 conjunto de goleiro). Cores: A escolher, Tamanho: G, Material: Poliéster, manga curta, com número na frente e nas costas seguida de 2 ao 11 e 13 ao 16. (Goleiro número 1), bermudas com número na frente, personalizada em serigrafia.</t>
  </si>
  <si>
    <t>Kit Uniforme FUTEBOL – contendo: 14+1 (14 camisas + 14 bermudas + 14 pares de meiões + 1 conjunto de goleiro). Cores: A escolher, Tamanho: M, Material: Poliéster, manga curta, com número na frente e nas costas seguida de 2 ao 11 e 13 ao 16. (Goleiro número 1), bermudas com número na frente, personalizada em serigrafia.</t>
  </si>
  <si>
    <t>GERAL / FUTEBOL / FUTSAL</t>
  </si>
  <si>
    <t>ETAPA 9.1. PARTICIPAÇÃO EM COMPETIÇÕES COP PARQUE DA VAQUEJADA</t>
  </si>
  <si>
    <t>ETAPA 9.2. PARTICIPAÇÃO EM COMPETIÇÕES COP SETOR "O"</t>
  </si>
  <si>
    <t>ETAPA 9.3. PARTICIPAÇÃO EM COMPETIÇÕES COP SOBRADINHO</t>
  </si>
  <si>
    <t>ETAPA 10.1. MATERIAL ESPORTIVO COP PARQUE DA VAQUEJADA</t>
  </si>
  <si>
    <t>ETAPA 10.2. MATERIAL ESPORTIVO COP SETOR "O"</t>
  </si>
  <si>
    <t>ETAPA 10.3. MATERIAL ESPORTIVO COP SOBRADINHO</t>
  </si>
  <si>
    <t>ETAPA 11.1. MATERIAL PEDAGÓGICO COP PARQUE DA VAQUEJADA</t>
  </si>
  <si>
    <t>ETAPA 11.2. MATERIAL PEDAGÓGICO COP SETOR "O"</t>
  </si>
  <si>
    <t>ETAPA 11.3. MATERIAL PEDAGÓGICO COP SOBRADINHO</t>
  </si>
  <si>
    <t>ETAPA 12.1. UNIFORMES COP PARQUE DA VAQUEJADA</t>
  </si>
  <si>
    <t>ETAPA 12.2. UNIFORMES COP SETOR "O"</t>
  </si>
  <si>
    <t>ETAPA 12.3. UNIFORMES COP SOBRADINHO</t>
  </si>
  <si>
    <t>ETAPA 13.1. FORMAÇÃO DE ATLETAS (FUTURO CAMPEÃO) COP PARQUE DA VAQUEJADA</t>
  </si>
  <si>
    <t>ETAPA 13.2. FORMAÇÃO DE ATLETAS (FUTURO CAMPEÃO) COP SETOR "O"</t>
  </si>
  <si>
    <t>ETAPA 13.3. FORMAÇÃO DE ATLETAS (FUTURO CAMPEÃO) COP SOBRADINHO</t>
  </si>
  <si>
    <t xml:space="preserve">TOTAL DE ENCARGOS E PROVISÕES </t>
  </si>
  <si>
    <t>VALOR TOTAL TOTAL ETAPA 5.2</t>
  </si>
  <si>
    <t>VALOR TOTAL TOTAL ETAPA 5.1</t>
  </si>
  <si>
    <t>VALOR TOTAL TOTAL ETAPA 5.3</t>
  </si>
  <si>
    <t>VALOR TOTAL TOTAL ETAPA 5.4</t>
  </si>
  <si>
    <t>ETAPA 5.3  COP SETOR "O"</t>
  </si>
  <si>
    <t>ETAPA5.4. COP SOBRADINHO</t>
  </si>
  <si>
    <t xml:space="preserve">VALOR TOTAL </t>
  </si>
  <si>
    <r>
      <t xml:space="preserve">ETAPA 1.1 RECURSOS HUMANOS - </t>
    </r>
    <r>
      <rPr>
        <b/>
        <sz val="10"/>
        <color rgb="FFFF0000"/>
        <rFont val="Calibri"/>
        <family val="2"/>
        <scheme val="minor"/>
      </rPr>
      <t>CORPO DIRETIVO (GESTÃO TÉCNICA)</t>
    </r>
  </si>
  <si>
    <r>
      <rPr>
        <sz val="10"/>
        <rFont val="Calibri"/>
        <family val="2"/>
        <scheme val="minor"/>
      </rPr>
      <t>Peso de ferro para atletismo 5kg : Feito de ferro
galvanizado e pintado e núcleo de chumbo. Formato esférico. Acabamento levemente rugoso.</t>
    </r>
  </si>
  <si>
    <r>
      <rPr>
        <sz val="10"/>
        <rFont val="Calibri"/>
        <family val="2"/>
        <scheme val="minor"/>
      </rPr>
      <t>Bambolê, aro de plástico PVC reforçado com 63 cm
de diâmetro (aproximadamente), varias cores. Junção vulcanizada.</t>
    </r>
  </si>
  <si>
    <r>
      <rPr>
        <sz val="10"/>
        <rFont val="Calibri"/>
        <family val="2"/>
        <scheme val="minor"/>
      </rPr>
      <t>Bola de borracha nº 10 matrizada e confeccionada em
borracha; Câmara Airbility (Feita com borracha butílica, possui sistema de balanceamento, com ótima resistência à retenção de ar. A válvula é composta de borracha natural e sintética); Miolo Slip System Removível e Lubrificado , entre 40 – 50 cm de diâmetro, peso entre 110 - 200g.</t>
    </r>
  </si>
  <si>
    <r>
      <rPr>
        <sz val="10"/>
        <rFont val="Calibri"/>
        <family val="2"/>
        <scheme val="minor"/>
      </rPr>
      <t>Corda de pular, poliuretano super-resistente, 6 mm, em plástico super resistente, anatômica e
flexível, 2,80m, branca, cordão fixo manopla</t>
    </r>
  </si>
  <si>
    <r>
      <rPr>
        <sz val="10"/>
        <rFont val="Calibri"/>
        <family val="2"/>
        <scheme val="minor"/>
      </rPr>
      <t>COLCHONETE GINÁSTICA,Material: Espuma interna
em poliuretano, Características Mínimas: D28,capa externa de couro ou corino, ou courvim : Medidas: 90 x 40 x 03 cm, Cor a escolher</t>
    </r>
  </si>
  <si>
    <r>
      <rPr>
        <sz val="10"/>
        <rFont val="Calibri"/>
        <family val="2"/>
        <scheme val="minor"/>
      </rPr>
      <t xml:space="preserve">Kit Fita Treinamento Suspenso Suporte/Teto Parede
Tipo TRX Itens inclusos:
- 1 Suporte de parede;
- 4 parafusos;
- 4 buchas;
- 4 arruelas.
- 1 Fita para Treinamento Suspenso;
- 1 Mosquetão de aço que suporta 220kg;
- 1 Fita extensora de 2 metros para prender a Fita de treinamento em árvore, pilar, tronco, espaldar, etc;
- 1 Ancorador para porta, caso queira prender a sua Fita de treinamento na porta da sua casa;
- 1 Bag (mochilinha) para transportar o seu equipamento.
</t>
    </r>
    <r>
      <rPr>
        <b/>
        <sz val="10"/>
        <rFont val="Calibri"/>
        <family val="2"/>
        <scheme val="minor"/>
      </rPr>
      <t xml:space="preserve">Características Fita de suspensão:
</t>
    </r>
    <r>
      <rPr>
        <sz val="10"/>
        <rFont val="Calibri"/>
        <family val="2"/>
        <scheme val="minor"/>
      </rPr>
      <t xml:space="preserve">- Regulagem das alças é feita por argolas;
- Ajustes independentes das alças;
- Regulagem de comprimento entre 1,40m e 2,55m (sem o extensor);
- Confeccionado em fita de nylon de 4cm;
- Costura reforçada com linha de nylon;
- Manoplas de plástico injetada, rígidas para evitar rompimentos e feitas sob medida;
- Suporta 120kg.
</t>
    </r>
    <r>
      <rPr>
        <b/>
        <sz val="10"/>
        <rFont val="Calibri"/>
        <family val="2"/>
        <scheme val="minor"/>
      </rPr>
      <t xml:space="preserve">Características Suporte de Parede:
</t>
    </r>
    <r>
      <rPr>
        <sz val="10"/>
        <rFont val="Calibri"/>
        <family val="2"/>
        <scheme val="minor"/>
      </rPr>
      <t>- Feito em chapada de aço de 6mm;
- Arco de aço de 3,5cm;
- 4 furos para fixação dos parafusos (N 10);
- Medida do suporte: 10cm x 10cm
- Suporta 300kg</t>
    </r>
  </si>
  <si>
    <r>
      <rPr>
        <sz val="10"/>
        <rFont val="Calibri"/>
        <family val="2"/>
        <scheme val="minor"/>
      </rPr>
      <t>Suporte para Antena de badminton - o Faixa de
tecido na cor crú, com fio para fixação costurado, Medidas: 1m x 5cm, 100% algodão.</t>
    </r>
  </si>
  <si>
    <t xml:space="preserve">UNIDADE DE MEDIDA </t>
  </si>
  <si>
    <t xml:space="preserve">Unidade    </t>
  </si>
  <si>
    <t xml:space="preserve">Caixa </t>
  </si>
  <si>
    <t xml:space="preserve">Unidade </t>
  </si>
  <si>
    <t>ETAPA 2.1 GESTÃO PEDAGÓGICA - COP PARQUE DA VAQUEJADA</t>
  </si>
  <si>
    <t>ETAPA 2.2 GESTÃO PEDAGÓGICA - COP SETOR "O"</t>
  </si>
  <si>
    <t>ETAPA 2.3 GESTÃO PEDAGÓGICA - COP SOBRADINHO</t>
  </si>
  <si>
    <t>ETAPA 3.1 - CORPO DIRETIVO (GESTÃO TÉCNICA)</t>
  </si>
  <si>
    <t>ETAPA 3.2 GESTÃO PEDAGÓGICA - COP PARQUE DA VAQUEJADA</t>
  </si>
  <si>
    <t>ETAPA 3.3 GESTÃO PEDAGÓGICA - COP SETOR "O"</t>
  </si>
  <si>
    <t>ETAPA 3.4 GESTÃO PEDAGÓGICA - COP SOBRADINHO</t>
  </si>
  <si>
    <t>ETAPA 4.1 - ASSESSORIA</t>
  </si>
  <si>
    <t>ETAPA 10.1. COP PARQUE DA VAQUEJADA</t>
  </si>
  <si>
    <t>ETAPA 10.2. COP SETOR "O"</t>
  </si>
  <si>
    <t>ETAPA 10.3. COP SOBRADINHO</t>
  </si>
  <si>
    <t>ETAPA 11.1. COP PARQUE DA VAQUEJADA</t>
  </si>
  <si>
    <t>ETAPA 11.2. COP SETOR "O"</t>
  </si>
  <si>
    <t>ETAPA 11.3. COP SOBRADINHO</t>
  </si>
  <si>
    <t>ETAPA 12.1. COP PARQUE DA VAQUEJADA</t>
  </si>
  <si>
    <t>ETAPA 12.2. COP SETOR "O"</t>
  </si>
  <si>
    <t>ETAPA 12.3. COP SOBRADINHO</t>
  </si>
  <si>
    <t>ETAPA 13.1. COP PARQUE DA VAQUEJADA</t>
  </si>
  <si>
    <t>ETAPA 13.2. COP SETOR "O"</t>
  </si>
  <si>
    <t>ETAPA 13.3. COP SOBRADINHO</t>
  </si>
  <si>
    <t>VALOR TOTAL ETAPA 6.1</t>
  </si>
  <si>
    <t xml:space="preserve">VALOR TOTAL ETAPA 6.2 </t>
  </si>
  <si>
    <t>VALOR TOTAL ETAPA 6.3</t>
  </si>
  <si>
    <t>VALOR TOTAL ETAPA 7.1</t>
  </si>
  <si>
    <t>VALOR TOTAL ETAPA 7.2</t>
  </si>
  <si>
    <t>VALOR TOTAL ETAPA 7.3</t>
  </si>
  <si>
    <t>VALOR TOTAL ETAPA 8.1</t>
  </si>
  <si>
    <t>VALOR TOTAL ETAPA 8.2</t>
  </si>
  <si>
    <t>VALOR TOTAL ETAPA 8.3</t>
  </si>
  <si>
    <t>VALOR TOTAL ETAPA 9.1</t>
  </si>
  <si>
    <t>VALOR TOTAL ETAPA 9.2</t>
  </si>
  <si>
    <t>VALOR TOTAL ETAPA 9.3</t>
  </si>
  <si>
    <t>Para utilização  BASQUETEBOL</t>
  </si>
  <si>
    <t>Para utilização  CAPOEIRA CAPOTERAPIA</t>
  </si>
  <si>
    <t>Para utilização  FUTEBOL SOCIETY</t>
  </si>
  <si>
    <t>Para utilização  FUTEVOLEI / VOLEI DE PRAIA</t>
  </si>
  <si>
    <t>Para utilização  FUTEVOLEI</t>
  </si>
  <si>
    <t>Para utilização  FUTSAL</t>
  </si>
  <si>
    <t>Para utilização  GERAL</t>
  </si>
  <si>
    <t>Para utilização  GERAL / BASQUETE</t>
  </si>
  <si>
    <t>Para utilização  GERAL / FUTEBOL / FUTSAL</t>
  </si>
  <si>
    <t>Para utilização  GERAL / VÔLEI</t>
  </si>
  <si>
    <t>Para utilização  GINASTICA LOCALIZADA</t>
  </si>
  <si>
    <t>Para utilização  GINASTICA RÍTMICA</t>
  </si>
  <si>
    <t>Para utilização  HIDROGINÁSTICA</t>
  </si>
  <si>
    <t>Para utilização  KARATÊ</t>
  </si>
  <si>
    <t>Para utilização  NATAÇÃO</t>
  </si>
  <si>
    <t>Para utilização  FUTSAL PcD</t>
  </si>
  <si>
    <t>Para utilização  PcD</t>
  </si>
  <si>
    <t>Para utilização PcD</t>
  </si>
  <si>
    <t>Para utilização  TAEKWONDO</t>
  </si>
  <si>
    <t xml:space="preserve">Para utilização  TAEKWONDO  </t>
  </si>
  <si>
    <t>Para utilização TAEKWONDO</t>
  </si>
  <si>
    <t>Para utilização VOLEI</t>
  </si>
  <si>
    <t>Para utilização VOLEI DE PRAIA</t>
  </si>
  <si>
    <t>VALOR TOTAL ETAPA 10.1</t>
  </si>
  <si>
    <t>Para utilização ATLETISMO</t>
  </si>
  <si>
    <t>Para utilização BASQUETEBOL</t>
  </si>
  <si>
    <t>Para utilização FUTEBOL SOCIETY</t>
  </si>
  <si>
    <t>Para utilização FUTEVOLEI / VOLEI DE PRAIA</t>
  </si>
  <si>
    <t>Para utilização FUTEVOLEI</t>
  </si>
  <si>
    <t>Para utilização FUTSAL</t>
  </si>
  <si>
    <t>Para utilização GERAL</t>
  </si>
  <si>
    <t>Para utilização GERAL / BASQUETE</t>
  </si>
  <si>
    <t>Para utilização GERAL / FUTEBOL / FUTSAL</t>
  </si>
  <si>
    <t>Para utilização GERAL / VÔLEI</t>
  </si>
  <si>
    <t>Para utilização GINASTICA LOCALIZADA</t>
  </si>
  <si>
    <t>Para utilização HIDROGINÁSTICA</t>
  </si>
  <si>
    <t>Para utilização KARATÊ</t>
  </si>
  <si>
    <t>Para utilização NATAÇÃO</t>
  </si>
  <si>
    <t>VALOR TOTAL ETAPA 10.2</t>
  </si>
  <si>
    <t>VALOR TOTAL ETAPA 10.3</t>
  </si>
  <si>
    <t>VALOR TOTAL ETAPA 11.1</t>
  </si>
  <si>
    <t xml:space="preserve">VALOR TOTAL ETAPA 11.2 </t>
  </si>
  <si>
    <t>VALOR TOTAL ETAPA 11.3</t>
  </si>
  <si>
    <t xml:space="preserve">VALOR TOTAL AGASALHO FUTURO CAMPEÃO </t>
  </si>
  <si>
    <t>VALOR TOTAL UNIFORME GESTÃO PEDAGOGICA / ADMINISTRATIVO</t>
  </si>
  <si>
    <t>VALOR TOTAL GINÁSTICA RITMICA</t>
  </si>
  <si>
    <t xml:space="preserve">JIU-JITSU </t>
  </si>
  <si>
    <t xml:space="preserve">VALOR TOTAL JIU-JITSU </t>
  </si>
  <si>
    <t xml:space="preserve">VALOR TOTAL KARATE </t>
  </si>
  <si>
    <t>VALOR TOTAL ABADA CAPOEIRA</t>
  </si>
  <si>
    <t>VALOR TOTAL TAEKWONDO</t>
  </si>
  <si>
    <t xml:space="preserve">VALOR TOTAL ETAPA 12.1 </t>
  </si>
  <si>
    <t>VALOR TOTAL AGASALHO FUTURO CAMPEÃO</t>
  </si>
  <si>
    <t>VALOR TOTAL AQUATICO</t>
  </si>
  <si>
    <t>VALOR TOTAL JUDO</t>
  </si>
  <si>
    <t xml:space="preserve">VALOR TOTAL JIU JITSU </t>
  </si>
  <si>
    <t>VALOR TOTAL ALUNO GERAL (CAMISETA)</t>
  </si>
  <si>
    <t>VALOR TOTAL ETAPA 12.2</t>
  </si>
  <si>
    <t>VALOR TOTAL ETAPA 12.3</t>
  </si>
  <si>
    <t xml:space="preserve">AQUATICO </t>
  </si>
  <si>
    <t xml:space="preserve">VALOR TOTAL AQUATICO </t>
  </si>
  <si>
    <t>Para utilização  ATLETISMO</t>
  </si>
  <si>
    <t>Para utilização  PILATES / ATLETISMO</t>
  </si>
  <si>
    <t>Para utilização PILATES  ATLETISMO</t>
  </si>
  <si>
    <t>Bola de borracha nº 10 matrizada e confeccionada em borracha; Câmara Airbility (Feita com borracha butílica, possui sistema de balanceamento, com ótima resistência à retenção de ar. A válvula é composta de borracha natural e sintética); Miolo Slip System Removível e Lubrificado , entre 40 – 50 cm de diâmetro, peso entre 110 - 200g.</t>
  </si>
  <si>
    <t>TOTAL CORPO DIRETIVO (GESTÃO TÉCNICA) + SERVIÇOS DE TERCEIROS</t>
  </si>
  <si>
    <t xml:space="preserve">VALOR TOTAL ETAPA 13.1 </t>
  </si>
  <si>
    <t>VALOR TOTAL ETAPA 13.2</t>
  </si>
  <si>
    <t>VALOR TOTAL ETAPA 13.3</t>
  </si>
  <si>
    <t>VALOR TOTALALUNO GERAL (CAMISETA)</t>
  </si>
  <si>
    <t>Pincel salientador marca texto - pincel salientador fluorescente, tipo caneta marca textos, com ponta chanfrada. Ideal para marcar sobre originais, otocópias, esferográficas e impressos em geral. Cor: amarela. Referência hélios carbex ou similar em qualidade e desempenho. Caixa com 12 unidades</t>
  </si>
  <si>
    <t xml:space="preserve">ETAPA 6.1. COP PARQUE DA VAQUEJADA </t>
  </si>
  <si>
    <t xml:space="preserve">ETAPA 6.2. COP SETOR "O" </t>
  </si>
  <si>
    <t xml:space="preserve">ETAPA 6.3. COP SOBRADINHO </t>
  </si>
  <si>
    <t>ETAPA 7.1.  COP PARQUE DA VAQUEJADA</t>
  </si>
  <si>
    <t>ETAPA 7.2. COP SETOR "O"</t>
  </si>
  <si>
    <t xml:space="preserve">ETAPA 7.3. COP SOBRADINHO </t>
  </si>
  <si>
    <t xml:space="preserve">ETAPA 8.1. COP PARQUE DA VAQUEJADA </t>
  </si>
  <si>
    <t xml:space="preserve">ETAPA 8.2. COP SETOR "O" </t>
  </si>
  <si>
    <t xml:space="preserve">ETAPA 8.3. COP SOBRADINHO </t>
  </si>
  <si>
    <t xml:space="preserve">ETAPA 9.1. COP PARQUE DA VAQUEJADA  </t>
  </si>
  <si>
    <t xml:space="preserve">ETAPA 9.2. COP SETOR "O" </t>
  </si>
  <si>
    <t xml:space="preserve">ETAPA 9.3. COP SOBRADINHO </t>
  </si>
  <si>
    <t xml:space="preserve">Para utilização GINASTICA RÍTMICA </t>
  </si>
  <si>
    <t>Para utilização GINASTICA RÍTMICA</t>
  </si>
  <si>
    <t>Para utilização PcD /  BOCHA</t>
  </si>
  <si>
    <t>PcD /  BOCHA</t>
  </si>
  <si>
    <t>Para utilização  GINASTICA RÍTMICA / BOCHA</t>
  </si>
  <si>
    <t>Para utilização GINASTICA RÍTMICA / BOCHA</t>
  </si>
  <si>
    <t xml:space="preserve">Para utilização ATLETISMO </t>
  </si>
  <si>
    <t>Para utilização FATLETISMO</t>
  </si>
  <si>
    <t>Para utilizaçãoATLETISMO</t>
  </si>
  <si>
    <t xml:space="preserve">Locação </t>
  </si>
  <si>
    <t>Fornecimento de crachá conforme descritivo</t>
  </si>
  <si>
    <t>Fornecimento de Máscaras conforme descritivo</t>
  </si>
  <si>
    <t>Fornecimento de Álcool Gel conforme descritivo</t>
  </si>
  <si>
    <t>Fornecimento de protetor solcar  conforme descritivo</t>
  </si>
  <si>
    <t>Fornecimento de termômetro  conforme descritivo</t>
  </si>
  <si>
    <t>Fornecimento de oxímetro digital conforme descritivo</t>
  </si>
  <si>
    <t>Fornecimento de máscara descartável conforme descritivo</t>
  </si>
  <si>
    <t>Fornecimento de Álcool Gelconforme descritivo</t>
  </si>
  <si>
    <t>Fornecimento de crachá Gelconforme descritivo</t>
  </si>
  <si>
    <t>Fornecimento de termômetro conforme descritivo</t>
  </si>
  <si>
    <t>Fornecimento de protetor solcar conforme descritivo</t>
  </si>
  <si>
    <t>fornecimento de Medalhas para distribuição a 15% do total de alunos da grade = 844 por ano</t>
  </si>
  <si>
    <t>fornecimento de KIT LANCHE para distribuição a 15% do total de alunos da grade = 844 por ano</t>
  </si>
  <si>
    <t>fornecimento de Medalhas para distribuição a 15% do total de alunos da grade = 1.035 por ano</t>
  </si>
  <si>
    <t>fornecimento de KIT LANCHE para distribuição a 15% do total de alunos da grade = 1.035 por ano</t>
  </si>
  <si>
    <t>fornecimento de KIT LANCHE para distribuição a 15% do total de alunos da grade = 627 por ano</t>
  </si>
  <si>
    <t xml:space="preserve">fornecimento de KIT LANCHE para distribuição a 15% do total de alunos da grade = 844 KITS LANCHES por ano </t>
  </si>
  <si>
    <t>fornecimento de SUCO com duas BARRAQUINHAS para distribuição a 15% do total de alunos da grade = 1.035 SUCOS por ano</t>
  </si>
  <si>
    <t>fornecimento de KIT LANCHE para distribuição a 15% do total de alunos da grade = 1.035 KITS LANCHES por ano</t>
  </si>
  <si>
    <t>fornecimento de KIT LANCHE para distribuição a 15% do total de alunos da grade = 627 KITS LANCHES por ano</t>
  </si>
  <si>
    <t xml:space="preserve">Fornecimento de 19 conjuntos de agasalho infantil  </t>
  </si>
  <si>
    <t>Fornecimento de 19 conjuntos de agasalho adulto</t>
  </si>
  <si>
    <t>Fornecimento de 104 camisetas adultos conforme descritivo</t>
  </si>
  <si>
    <t>Fornecimento de 104 camisas polos conforme descritivo</t>
  </si>
  <si>
    <t>Fornecimento de 104 camisetas  conforme descritivo</t>
  </si>
  <si>
    <t>Fornecimento de 384 sungas infantis conforme descritivo</t>
  </si>
  <si>
    <t>Fornecimento de 384 sungas adulto conforme descritivo</t>
  </si>
  <si>
    <t>Fornecimento de 384 maiôs adutos  conforme descritivo</t>
  </si>
  <si>
    <t>Fornecimento de 384 toucas  conforme descritivo</t>
  </si>
  <si>
    <t>Fornecimento de 1536 toucas  conforme descritivo</t>
  </si>
  <si>
    <t>Fornecimento de 75 Kimonos de Jiu-Jitsu Aduto conforme descritivo</t>
  </si>
  <si>
    <t>Fornecimento de 75 Kimonos de Jiu-Jitsu Infantil conforme descritivo</t>
  </si>
  <si>
    <t>Fornecimento de 150 faixas conforme descritivo</t>
  </si>
  <si>
    <t>Fornecimento de 75 Kimonos Karatê Infantil conforme descritivo</t>
  </si>
  <si>
    <t>Fornecimento de 75 Kimonos de Karatê Aduto conforme descritivo</t>
  </si>
  <si>
    <t>Fornecimento de 100 ABADAS conforme descritivo</t>
  </si>
  <si>
    <t>Fornecimento de 75 Kimonos Teekwondo Infantil conforme descritivo</t>
  </si>
  <si>
    <t>Fornecimento de 75 Kimonos de Teekwondo Aduto conforme descritivo</t>
  </si>
  <si>
    <t xml:space="preserve">Fornecimento de 2814 camisetas infantis conforme descritivo </t>
  </si>
  <si>
    <t>Fornecimento de 2814 camisetas adulto conforme descritivo</t>
  </si>
  <si>
    <t>Fornecimento de 21 conjuntos de agassalho infantil conforme descritivo</t>
  </si>
  <si>
    <t>Fornecimento de 21 conjuntos de agasalho  adulto conforme descritivo</t>
  </si>
  <si>
    <t>Fornecimento de 132 conjuntos de agasalho  adulto conforme descritivo</t>
  </si>
  <si>
    <t>Fornecimento de 623 sungas infantis conforme descritivo</t>
  </si>
  <si>
    <t>Fornecimento de 623 sungas adulto conforme descritivo</t>
  </si>
  <si>
    <t>Fornecimento de 623 maiôs adulto conforme descritivo</t>
  </si>
  <si>
    <t>Fornecimento de 623 maiôs infantil  conforme descritivo</t>
  </si>
  <si>
    <t>Fornecimento de 2492 toucas conforme descritivo</t>
  </si>
  <si>
    <t>Fornecimento de 220 collant feminino e masculino conforme descritivo</t>
  </si>
  <si>
    <t>Fornecimento de 30 faixas  conforme descritivo</t>
  </si>
  <si>
    <t>Fornecimento de 30  Kimonos Judô Infantil conforme descritivo</t>
  </si>
  <si>
    <t>Fornecimento de 60  Kimonos Judô Adulto conforme descritivo</t>
  </si>
  <si>
    <t>Fornecimento de 75  Kimonos Jiu-Jitsu Infantil conforme descritivo</t>
  </si>
  <si>
    <t>Fornecimento de 55  Kimonos Jiu-Jitsu Adulto conforme descritivo</t>
  </si>
  <si>
    <t>Fornecimento de 120 faixas  conforme descritivo</t>
  </si>
  <si>
    <t>Fornecimento de 75  Kimonos Karatê Infantil conforme descritivo</t>
  </si>
  <si>
    <t>Fornecimento de 150  Kimonos Karatê Adulto conforme descritivo</t>
  </si>
  <si>
    <t>Fornecimento de 210 faixas  conforme descritivo</t>
  </si>
  <si>
    <t>Fornecimento de 75  Kimonos Taekwondo  Infantil conforme descritivo</t>
  </si>
  <si>
    <t>Fornecimento de 75 Kimonos Taekwondo Adulto conforme descritivo</t>
  </si>
  <si>
    <t>Fornecimento de 150 faixas  conforme descritivo</t>
  </si>
  <si>
    <t>Fornecimento de 3450 camisetas infantil conforme descritivo</t>
  </si>
  <si>
    <t>Fornecimento de 3450 camisetas adulto conforme descritivo</t>
  </si>
  <si>
    <t>Fornecimento de 19 conjuntos de agasalho infantil conforme descritivo</t>
  </si>
  <si>
    <t>Fornecimento de 19 conjuntos de agasalho adulto conforme descritivo</t>
  </si>
  <si>
    <t>Fornecimento de 84 camisetas adulto conforme descritivo</t>
  </si>
  <si>
    <t>Fornecimento de 84 camisas polo conforme descritivo</t>
  </si>
  <si>
    <t>Fornecimento de 75  Kimonos  Judô Infantil conforme descritivo</t>
  </si>
  <si>
    <t>Fornecimento de 75 Kimonos Judô Adulto conforme descritivo</t>
  </si>
  <si>
    <t>Fornecimento de 75  Kimonos  Karatê Infantil conforme descritivo</t>
  </si>
  <si>
    <t>Fornecimento de 75 Kimonos Karatê  Adulto conforme descritivo</t>
  </si>
  <si>
    <t>Fornecimento de 75  Kimonos  Taekwondo Infantil conforme descritivo</t>
  </si>
  <si>
    <t>Fornecimento de 2090 camisetas infatil  conforme descritivo</t>
  </si>
  <si>
    <t>Fornecimento de 2090 camisetas adulto conforme descritivo</t>
  </si>
</sst>
</file>

<file path=xl/styles.xml><?xml version="1.0" encoding="utf-8"?>
<styleSheet xmlns="http://schemas.openxmlformats.org/spreadsheetml/2006/main">
  <numFmts count="3">
    <numFmt numFmtId="44" formatCode="_-&quot;R$&quot;\ * #,##0.00_-;\-&quot;R$&quot;\ * #,##0.00_-;_-&quot;R$&quot;\ * &quot;-&quot;??_-;_-@_-"/>
    <numFmt numFmtId="43" formatCode="_-* #,##0.00_-;\-* #,##0.00_-;_-* &quot;-&quot;??_-;_-@_-"/>
    <numFmt numFmtId="164" formatCode="&quot;R$&quot;\ #,##0.00"/>
  </numFmts>
  <fonts count="14">
    <font>
      <sz val="11"/>
      <color theme="1"/>
      <name val="Calibri"/>
      <family val="2"/>
      <scheme val="minor"/>
    </font>
    <font>
      <sz val="10"/>
      <color theme="1"/>
      <name val="Calibri"/>
      <family val="2"/>
      <scheme val="minor"/>
    </font>
    <font>
      <b/>
      <sz val="10"/>
      <name val="Calibri"/>
      <family val="2"/>
      <scheme val="minor"/>
    </font>
    <font>
      <sz val="11"/>
      <color theme="1"/>
      <name val="Calibri"/>
      <family val="2"/>
      <scheme val="minor"/>
    </font>
    <font>
      <sz val="10"/>
      <name val="Arial"/>
      <family val="2"/>
      <charset val="1"/>
    </font>
    <font>
      <sz val="10"/>
      <color rgb="FF000000"/>
      <name val="Calibri"/>
      <family val="2"/>
      <scheme val="minor"/>
    </font>
    <font>
      <sz val="10"/>
      <name val="Calibri"/>
      <family val="2"/>
      <scheme val="minor"/>
    </font>
    <font>
      <b/>
      <sz val="10"/>
      <color theme="1"/>
      <name val="Calibri"/>
      <family val="2"/>
      <scheme val="minor"/>
    </font>
    <font>
      <b/>
      <sz val="10"/>
      <color rgb="FF000000"/>
      <name val="Calibri"/>
      <family val="2"/>
      <scheme val="minor"/>
    </font>
    <font>
      <b/>
      <sz val="10"/>
      <color rgb="FFFF0000"/>
      <name val="Calibri"/>
      <family val="2"/>
      <scheme val="minor"/>
    </font>
    <font>
      <b/>
      <sz val="12"/>
      <name val="Calibri"/>
      <family val="2"/>
      <scheme val="minor"/>
    </font>
    <font>
      <sz val="10"/>
      <color rgb="FFFF0000"/>
      <name val="Calibri"/>
      <family val="2"/>
      <scheme val="minor"/>
    </font>
    <font>
      <b/>
      <sz val="10"/>
      <color theme="0"/>
      <name val="Calibri"/>
      <family val="2"/>
      <scheme val="minor"/>
    </font>
    <font>
      <sz val="8"/>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00"/>
      </patternFill>
    </fill>
    <fill>
      <patternFill patternType="solid">
        <fgColor rgb="FF0070C0"/>
        <bgColor indexed="64"/>
      </patternFill>
    </fill>
    <fill>
      <patternFill patternType="solid">
        <fgColor rgb="FF00B0F0"/>
      </patternFill>
    </fill>
    <fill>
      <patternFill patternType="solid">
        <fgColor rgb="FFD9D9D9"/>
      </patternFill>
    </fill>
    <fill>
      <patternFill patternType="solid">
        <fgColor rgb="FFBFBFBF"/>
      </patternFill>
    </fill>
    <fill>
      <patternFill patternType="solid">
        <fgColor theme="0" tint="-0.34998626667073579"/>
        <bgColor indexed="64"/>
      </patternFill>
    </fill>
    <fill>
      <patternFill patternType="solid">
        <fgColor rgb="FF00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top/>
      <bottom style="thin">
        <color indexed="64"/>
      </bottom>
      <diagonal/>
    </border>
    <border>
      <left/>
      <right style="thin">
        <color indexed="64"/>
      </right>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cellStyleXfs>
  <cellXfs count="280">
    <xf numFmtId="0" fontId="0" fillId="0" borderId="0" xfId="0"/>
    <xf numFmtId="4" fontId="1" fillId="0" borderId="0" xfId="1" applyNumberFormat="1" applyFont="1" applyFill="1" applyBorder="1" applyAlignment="1">
      <alignment horizontal="right"/>
    </xf>
    <xf numFmtId="0" fontId="6" fillId="0" borderId="1" xfId="0" applyFont="1" applyFill="1" applyBorder="1" applyAlignment="1">
      <alignment horizontal="center" vertical="center"/>
    </xf>
    <xf numFmtId="44" fontId="6" fillId="0" borderId="1" xfId="2" applyFont="1" applyFill="1" applyBorder="1" applyAlignment="1">
      <alignment horizontal="center" vertical="center"/>
    </xf>
    <xf numFmtId="44" fontId="8" fillId="0" borderId="0" xfId="2" applyFont="1" applyFill="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vertical="center"/>
    </xf>
    <xf numFmtId="0" fontId="5" fillId="0" borderId="0" xfId="0" applyFont="1" applyFill="1" applyAlignment="1">
      <alignment vertical="center"/>
    </xf>
    <xf numFmtId="0" fontId="2" fillId="0" borderId="1" xfId="0" applyFont="1" applyBorder="1" applyAlignment="1">
      <alignment horizontal="center" vertical="center"/>
    </xf>
    <xf numFmtId="0" fontId="8" fillId="0" borderId="0" xfId="0" applyFont="1" applyFill="1" applyBorder="1" applyAlignment="1">
      <alignment horizontal="center" vertical="center"/>
    </xf>
    <xf numFmtId="2" fontId="6" fillId="0" borderId="0" xfId="0" applyNumberFormat="1" applyFont="1" applyFill="1" applyBorder="1"/>
    <xf numFmtId="0" fontId="6" fillId="0" borderId="0" xfId="0" applyFont="1"/>
    <xf numFmtId="0" fontId="6" fillId="0" borderId="0" xfId="0" applyFont="1" applyFill="1" applyBorder="1" applyAlignment="1">
      <alignment horizontal="center"/>
    </xf>
    <xf numFmtId="0" fontId="6" fillId="0" borderId="0" xfId="0" applyFont="1" applyFill="1"/>
    <xf numFmtId="0" fontId="1" fillId="0" borderId="0" xfId="0" applyFont="1"/>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0" applyFont="1" applyAlignment="1">
      <alignment horizontal="center" vertical="center"/>
    </xf>
    <xf numFmtId="1" fontId="5" fillId="0" borderId="1" xfId="0" applyNumberFormat="1" applyFont="1" applyFill="1" applyBorder="1" applyAlignment="1">
      <alignment horizontal="center" vertical="center" shrinkToFit="1"/>
    </xf>
    <xf numFmtId="3" fontId="6" fillId="0" borderId="1" xfId="3"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3" fontId="2" fillId="0" borderId="1" xfId="1"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vertical="center"/>
    </xf>
    <xf numFmtId="44" fontId="6" fillId="0" borderId="1" xfId="2" applyFont="1" applyBorder="1" applyAlignment="1">
      <alignment horizontal="center" vertical="center"/>
    </xf>
    <xf numFmtId="44" fontId="2" fillId="0" borderId="1" xfId="2" applyFont="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vertical="center"/>
    </xf>
    <xf numFmtId="0" fontId="6" fillId="0" borderId="1" xfId="0" applyFont="1" applyFill="1" applyBorder="1" applyAlignment="1">
      <alignment vertical="center"/>
    </xf>
    <xf numFmtId="0" fontId="6" fillId="0" borderId="1" xfId="0" applyNumberFormat="1" applyFont="1" applyFill="1" applyBorder="1" applyAlignment="1">
      <alignment horizontal="center" vertical="center"/>
    </xf>
    <xf numFmtId="0" fontId="6" fillId="0" borderId="1" xfId="3"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1" fontId="6" fillId="0" borderId="1" xfId="2" applyNumberFormat="1" applyFont="1" applyFill="1" applyBorder="1" applyAlignment="1">
      <alignment horizontal="center" vertical="center"/>
    </xf>
    <xf numFmtId="43" fontId="6"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164" fontId="6" fillId="0" borderId="1" xfId="1" applyNumberFormat="1" applyFont="1" applyFill="1" applyBorder="1" applyAlignment="1">
      <alignment horizontal="left" vertical="center" wrapText="1"/>
    </xf>
    <xf numFmtId="164" fontId="7" fillId="0" borderId="1" xfId="1" applyNumberFormat="1" applyFont="1" applyBorder="1" applyAlignment="1">
      <alignment horizontal="left" vertical="center"/>
    </xf>
    <xf numFmtId="164" fontId="5" fillId="0" borderId="1" xfId="1" applyNumberFormat="1" applyFont="1" applyFill="1" applyBorder="1" applyAlignment="1">
      <alignment horizontal="left" vertical="center" shrinkToFit="1"/>
    </xf>
    <xf numFmtId="0" fontId="6" fillId="0" borderId="2" xfId="0" applyFont="1" applyFill="1" applyBorder="1" applyAlignment="1">
      <alignment horizontal="center" vertical="center" wrapText="1"/>
    </xf>
    <xf numFmtId="164" fontId="5" fillId="0" borderId="1" xfId="0" applyNumberFormat="1" applyFont="1" applyFill="1" applyBorder="1" applyAlignment="1">
      <alignment horizontal="left" vertical="center" shrinkToFit="1"/>
    </xf>
    <xf numFmtId="0" fontId="6" fillId="0" borderId="13" xfId="0" applyFont="1" applyFill="1" applyBorder="1" applyAlignment="1">
      <alignment horizontal="center" vertical="center" wrapText="1"/>
    </xf>
    <xf numFmtId="1" fontId="5" fillId="0" borderId="12" xfId="0" applyNumberFormat="1" applyFont="1" applyFill="1" applyBorder="1" applyAlignment="1">
      <alignment horizontal="center" vertical="center" shrinkToFit="1"/>
    </xf>
    <xf numFmtId="164" fontId="5" fillId="0" borderId="12" xfId="1" applyNumberFormat="1" applyFont="1" applyFill="1" applyBorder="1" applyAlignment="1">
      <alignment horizontal="left" vertical="center" shrinkToFit="1"/>
    </xf>
    <xf numFmtId="0" fontId="6" fillId="0" borderId="12" xfId="0" applyFont="1" applyFill="1" applyBorder="1" applyAlignment="1">
      <alignment horizontal="left" vertical="center" wrapText="1"/>
    </xf>
    <xf numFmtId="164" fontId="6" fillId="0" borderId="12" xfId="1" applyNumberFormat="1" applyFont="1" applyFill="1" applyBorder="1" applyAlignment="1">
      <alignment horizontal="left" vertical="center" wrapText="1"/>
    </xf>
    <xf numFmtId="164" fontId="7" fillId="0" borderId="12" xfId="1" applyNumberFormat="1" applyFont="1" applyBorder="1" applyAlignment="1">
      <alignment horizontal="left" vertical="center"/>
    </xf>
    <xf numFmtId="0" fontId="1" fillId="0" borderId="0" xfId="0" applyFont="1" applyBorder="1"/>
    <xf numFmtId="43" fontId="7" fillId="0" borderId="0" xfId="0" applyNumberFormat="1" applyFont="1" applyFill="1" applyBorder="1"/>
    <xf numFmtId="0" fontId="1" fillId="0" borderId="0" xfId="0" applyFont="1" applyFill="1" applyBorder="1"/>
    <xf numFmtId="4" fontId="1" fillId="0" borderId="0" xfId="0" applyNumberFormat="1" applyFont="1"/>
    <xf numFmtId="0" fontId="8" fillId="7" borderId="1" xfId="0" applyFont="1" applyFill="1" applyBorder="1" applyAlignment="1">
      <alignment horizontal="center" vertical="center"/>
    </xf>
    <xf numFmtId="44" fontId="5" fillId="14" borderId="1" xfId="2" applyFont="1" applyFill="1" applyBorder="1" applyAlignment="1">
      <alignment horizontal="center" vertical="center"/>
    </xf>
    <xf numFmtId="44" fontId="8" fillId="14" borderId="1" xfId="2" applyFont="1" applyFill="1" applyBorder="1" applyAlignment="1">
      <alignment horizontal="center" vertical="center"/>
    </xf>
    <xf numFmtId="44" fontId="7" fillId="6" borderId="1" xfId="2" applyFont="1" applyFill="1" applyBorder="1" applyAlignment="1">
      <alignment horizontal="center" vertical="center"/>
    </xf>
    <xf numFmtId="4" fontId="11" fillId="0" borderId="0" xfId="1" applyNumberFormat="1" applyFont="1"/>
    <xf numFmtId="4" fontId="1" fillId="0" borderId="0" xfId="0" applyNumberFormat="1" applyFont="1" applyAlignment="1"/>
    <xf numFmtId="4" fontId="9" fillId="0" borderId="0" xfId="0" applyNumberFormat="1" applyFont="1" applyFill="1" applyBorder="1" applyAlignment="1">
      <alignment horizontal="center" vertical="center" wrapText="1"/>
    </xf>
    <xf numFmtId="4" fontId="1" fillId="0" borderId="0" xfId="0" applyNumberFormat="1" applyFont="1" applyBorder="1"/>
    <xf numFmtId="43" fontId="1" fillId="0" borderId="0" xfId="0" applyNumberFormat="1" applyFont="1" applyFill="1" applyBorder="1"/>
    <xf numFmtId="44" fontId="7" fillId="6" borderId="1" xfId="2" applyFont="1" applyFill="1" applyBorder="1" applyAlignment="1">
      <alignment vertical="center"/>
    </xf>
    <xf numFmtId="44" fontId="2" fillId="14" borderId="1" xfId="2" applyFont="1" applyFill="1" applyBorder="1" applyAlignment="1">
      <alignment vertical="center"/>
    </xf>
    <xf numFmtId="44" fontId="7" fillId="6" borderId="3" xfId="2" applyFont="1" applyFill="1" applyBorder="1" applyAlignment="1">
      <alignment vertical="center"/>
    </xf>
    <xf numFmtId="43" fontId="2" fillId="6" borderId="1" xfId="1" applyFont="1" applyFill="1" applyBorder="1" applyAlignment="1">
      <alignment vertical="center"/>
    </xf>
    <xf numFmtId="0" fontId="8" fillId="5" borderId="1" xfId="0" applyFont="1" applyFill="1" applyBorder="1" applyAlignment="1">
      <alignment horizontal="center" vertical="center"/>
    </xf>
    <xf numFmtId="10" fontId="8" fillId="13" borderId="1" xfId="0" applyNumberFormat="1" applyFont="1" applyFill="1" applyBorder="1" applyAlignment="1">
      <alignment horizontal="center" vertical="center"/>
    </xf>
    <xf numFmtId="164" fontId="2" fillId="14" borderId="1" xfId="2"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3" applyFont="1" applyFill="1" applyBorder="1" applyAlignment="1">
      <alignment vertical="center" wrapText="1"/>
    </xf>
    <xf numFmtId="0" fontId="1" fillId="0" borderId="0" xfId="0" applyFont="1" applyFill="1" applyAlignment="1">
      <alignment vertical="center"/>
    </xf>
    <xf numFmtId="0" fontId="6" fillId="0" borderId="1" xfId="0" applyFont="1" applyFill="1" applyBorder="1" applyAlignment="1">
      <alignment horizontal="justify" vertical="center" wrapText="1"/>
    </xf>
    <xf numFmtId="0" fontId="6" fillId="0" borderId="0" xfId="0" applyFont="1" applyFill="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44" fontId="6" fillId="0" borderId="1" xfId="2" applyFont="1" applyFill="1" applyBorder="1" applyAlignment="1">
      <alignment horizontal="center" vertical="center" wrapText="1"/>
    </xf>
    <xf numFmtId="0" fontId="6" fillId="0" borderId="11" xfId="0" applyFont="1" applyFill="1" applyBorder="1" applyAlignment="1">
      <alignment horizontal="left" vertical="center" wrapText="1"/>
    </xf>
    <xf numFmtId="1" fontId="5" fillId="0" borderId="11" xfId="0" applyNumberFormat="1" applyFont="1" applyFill="1" applyBorder="1" applyAlignment="1">
      <alignment horizontal="center" vertical="center" shrinkToFit="1"/>
    </xf>
    <xf numFmtId="0" fontId="6" fillId="0" borderId="11" xfId="0" applyFont="1" applyFill="1" applyBorder="1" applyAlignment="1">
      <alignment horizontal="center" vertical="center" wrapText="1"/>
    </xf>
    <xf numFmtId="0" fontId="6" fillId="2" borderId="1" xfId="3" applyFont="1" applyFill="1" applyBorder="1" applyAlignment="1">
      <alignment horizontal="left" vertical="center" wrapText="1"/>
    </xf>
    <xf numFmtId="1" fontId="5" fillId="0" borderId="2" xfId="0" applyNumberFormat="1" applyFont="1" applyFill="1" applyBorder="1" applyAlignment="1">
      <alignment horizontal="center" vertical="center" shrinkToFit="1"/>
    </xf>
    <xf numFmtId="1" fontId="5" fillId="0" borderId="13" xfId="0" applyNumberFormat="1" applyFont="1" applyFill="1" applyBorder="1" applyAlignment="1">
      <alignment horizontal="center" vertical="center" shrinkToFit="1"/>
    </xf>
    <xf numFmtId="0" fontId="6" fillId="0"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11" fillId="0" borderId="0" xfId="0" applyFont="1" applyFill="1" applyBorder="1" applyAlignment="1">
      <alignment horizontal="left" vertical="center"/>
    </xf>
    <xf numFmtId="0" fontId="8" fillId="3" borderId="29" xfId="0" applyFont="1" applyFill="1" applyBorder="1" applyAlignment="1">
      <alignment horizontal="center" vertical="center"/>
    </xf>
    <xf numFmtId="43" fontId="1" fillId="0" borderId="0" xfId="1" applyFont="1" applyFill="1" applyBorder="1" applyAlignment="1">
      <alignment horizontal="left" vertical="top"/>
    </xf>
    <xf numFmtId="0" fontId="1" fillId="0" borderId="0" xfId="0" applyFont="1" applyFill="1" applyBorder="1" applyAlignment="1">
      <alignment horizontal="left" vertical="top"/>
    </xf>
    <xf numFmtId="0" fontId="8" fillId="3" borderId="10" xfId="0" applyFont="1" applyFill="1" applyBorder="1" applyAlignment="1">
      <alignment horizontal="center" vertical="center"/>
    </xf>
    <xf numFmtId="43" fontId="7" fillId="0" borderId="10" xfId="1" applyFont="1" applyFill="1" applyBorder="1" applyAlignment="1">
      <alignment vertical="center"/>
    </xf>
    <xf numFmtId="43" fontId="7" fillId="3" borderId="10" xfId="1" applyFont="1" applyFill="1" applyBorder="1" applyAlignment="1">
      <alignment vertical="center"/>
    </xf>
    <xf numFmtId="0" fontId="1" fillId="0" borderId="0" xfId="0" applyFont="1" applyAlignment="1">
      <alignment horizontal="left" vertical="center" wrapText="1"/>
    </xf>
    <xf numFmtId="0" fontId="6"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4" fontId="7" fillId="14" borderId="1" xfId="1" applyNumberFormat="1" applyFont="1" applyFill="1" applyBorder="1" applyAlignment="1">
      <alignment horizontal="left" vertical="center"/>
    </xf>
    <xf numFmtId="164" fontId="7" fillId="6" borderId="1" xfId="1" applyNumberFormat="1" applyFont="1" applyFill="1" applyBorder="1" applyAlignment="1">
      <alignment horizontal="left" vertical="center"/>
    </xf>
    <xf numFmtId="164" fontId="2" fillId="14" borderId="1" xfId="1" applyNumberFormat="1" applyFont="1" applyFill="1" applyBorder="1" applyAlignment="1">
      <alignment horizontal="left" vertical="center"/>
    </xf>
    <xf numFmtId="164" fontId="2" fillId="14" borderId="1" xfId="1" applyNumberFormat="1" applyFont="1" applyFill="1" applyBorder="1" applyAlignment="1">
      <alignment horizontal="left" vertical="center" wrapText="1"/>
    </xf>
    <xf numFmtId="164" fontId="2" fillId="6" borderId="1" xfId="1" applyNumberFormat="1" applyFont="1" applyFill="1" applyBorder="1" applyAlignment="1">
      <alignment horizontal="left" vertical="center"/>
    </xf>
    <xf numFmtId="0" fontId="6"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2" fillId="6" borderId="1" xfId="1" applyNumberFormat="1" applyFont="1" applyFill="1" applyBorder="1" applyAlignment="1">
      <alignment horizontal="left" vertical="center" wrapText="1"/>
    </xf>
    <xf numFmtId="164" fontId="6" fillId="0" borderId="1" xfId="1" applyNumberFormat="1" applyFont="1" applyFill="1" applyBorder="1" applyAlignment="1">
      <alignment horizontal="right" vertical="center"/>
    </xf>
    <xf numFmtId="164" fontId="6" fillId="0" borderId="1" xfId="1" applyNumberFormat="1" applyFont="1" applyFill="1" applyBorder="1" applyAlignment="1">
      <alignment horizontal="left" vertical="center"/>
    </xf>
    <xf numFmtId="164" fontId="6" fillId="0" borderId="1" xfId="1" applyNumberFormat="1" applyFont="1" applyFill="1" applyBorder="1" applyAlignment="1">
      <alignment vertical="center" wrapText="1"/>
    </xf>
    <xf numFmtId="164" fontId="5" fillId="0" borderId="1" xfId="1" applyNumberFormat="1"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4" fontId="2" fillId="0" borderId="1" xfId="1" applyNumberFormat="1" applyFont="1" applyFill="1" applyBorder="1" applyAlignment="1">
      <alignment horizontal="left" vertical="center" wrapText="1"/>
    </xf>
    <xf numFmtId="164" fontId="5" fillId="0" borderId="11" xfId="1" applyNumberFormat="1" applyFont="1" applyFill="1" applyBorder="1" applyAlignment="1">
      <alignment horizontal="left" vertical="center" shrinkToFi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164" fontId="6" fillId="2" borderId="1" xfId="1" applyNumberFormat="1" applyFont="1" applyFill="1" applyBorder="1" applyAlignment="1">
      <alignment horizontal="left" vertical="center"/>
    </xf>
    <xf numFmtId="0" fontId="6" fillId="0" borderId="1" xfId="0" applyFont="1" applyFill="1" applyBorder="1" applyAlignment="1">
      <alignment horizontal="center" vertical="center"/>
    </xf>
    <xf numFmtId="0" fontId="1" fillId="0" borderId="0" xfId="0" applyFont="1"/>
    <xf numFmtId="0" fontId="6" fillId="0" borderId="1" xfId="0" applyFont="1" applyFill="1" applyBorder="1" applyAlignment="1">
      <alignment horizontal="center" vertical="center" wrapText="1"/>
    </xf>
    <xf numFmtId="0" fontId="13" fillId="0" borderId="1" xfId="3" applyFont="1" applyFill="1" applyBorder="1" applyAlignment="1">
      <alignment vertical="center" wrapText="1"/>
    </xf>
    <xf numFmtId="0" fontId="6" fillId="0" borderId="1" xfId="0"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1" fontId="5" fillId="2"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13" xfId="0" applyFont="1" applyFill="1" applyBorder="1" applyAlignment="1">
      <alignment horizontal="left" vertical="center" wrapText="1"/>
    </xf>
    <xf numFmtId="1" fontId="5" fillId="2" borderId="12" xfId="0" applyNumberFormat="1" applyFont="1" applyFill="1" applyBorder="1" applyAlignment="1">
      <alignment horizontal="center" vertical="center" shrinkToFit="1"/>
    </xf>
    <xf numFmtId="0" fontId="6" fillId="2" borderId="12" xfId="0" applyFont="1" applyFill="1" applyBorder="1" applyAlignment="1">
      <alignment horizontal="center" vertical="center" wrapText="1"/>
    </xf>
    <xf numFmtId="164" fontId="6" fillId="2" borderId="1" xfId="1" applyNumberFormat="1" applyFont="1" applyFill="1" applyBorder="1" applyAlignment="1">
      <alignment horizontal="left" vertical="center" wrapText="1"/>
    </xf>
    <xf numFmtId="164" fontId="7" fillId="2" borderId="1" xfId="1" applyNumberFormat="1" applyFont="1" applyFill="1" applyBorder="1" applyAlignment="1">
      <alignment horizontal="left"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left" vertical="center" wrapText="1"/>
    </xf>
    <xf numFmtId="164" fontId="6" fillId="0" borderId="8" xfId="1" applyNumberFormat="1" applyFont="1" applyFill="1" applyBorder="1" applyAlignment="1">
      <alignment horizontal="right" vertical="center"/>
    </xf>
    <xf numFmtId="164" fontId="6" fillId="0" borderId="31" xfId="1" applyNumberFormat="1" applyFont="1" applyFill="1" applyBorder="1" applyAlignment="1">
      <alignment vertical="center"/>
    </xf>
    <xf numFmtId="164" fontId="6" fillId="0" borderId="8" xfId="1" applyNumberFormat="1" applyFont="1" applyFill="1" applyBorder="1" applyAlignment="1">
      <alignment vertical="center"/>
    </xf>
    <xf numFmtId="164" fontId="6" fillId="0" borderId="9" xfId="1" applyNumberFormat="1" applyFont="1" applyFill="1" applyBorder="1" applyAlignment="1">
      <alignment vertical="center"/>
    </xf>
    <xf numFmtId="164" fontId="5" fillId="2" borderId="1" xfId="1" applyNumberFormat="1" applyFont="1" applyFill="1" applyBorder="1" applyAlignment="1">
      <alignment horizontal="left" vertical="center" shrinkToFit="1"/>
    </xf>
    <xf numFmtId="0" fontId="1" fillId="2" borderId="0" xfId="0" applyFont="1" applyFill="1"/>
    <xf numFmtId="0" fontId="6" fillId="4"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2" fillId="7"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0" fillId="0" borderId="4" xfId="0" applyBorder="1"/>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33" xfId="0" applyFont="1" applyFill="1" applyBorder="1" applyAlignment="1">
      <alignment vertical="center" wrapText="1"/>
    </xf>
    <xf numFmtId="0" fontId="2" fillId="8"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6" fillId="0" borderId="17" xfId="0" applyFont="1" applyFill="1" applyBorder="1" applyAlignment="1">
      <alignment vertical="center"/>
    </xf>
    <xf numFmtId="0" fontId="6" fillId="0" borderId="1" xfId="0" applyFont="1" applyFill="1" applyBorder="1" applyAlignment="1">
      <alignment vertical="center"/>
    </xf>
    <xf numFmtId="0" fontId="6" fillId="0" borderId="30" xfId="0" applyFont="1" applyFill="1" applyBorder="1" applyAlignment="1">
      <alignment vertical="center"/>
    </xf>
    <xf numFmtId="0" fontId="6" fillId="0" borderId="12" xfId="0" applyFont="1" applyFill="1" applyBorder="1" applyAlignment="1">
      <alignment vertical="center"/>
    </xf>
    <xf numFmtId="0" fontId="6" fillId="0" borderId="34" xfId="0" applyFont="1" applyFill="1" applyBorder="1" applyAlignment="1">
      <alignment vertical="center"/>
    </xf>
    <xf numFmtId="0" fontId="6" fillId="0" borderId="35" xfId="0" applyFont="1" applyFill="1" applyBorder="1" applyAlignment="1">
      <alignment vertical="center"/>
    </xf>
    <xf numFmtId="0" fontId="6" fillId="0" borderId="36" xfId="0" applyFont="1" applyFill="1" applyBorder="1" applyAlignment="1">
      <alignment vertical="center"/>
    </xf>
    <xf numFmtId="0" fontId="12" fillId="9" borderId="5"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7"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22" xfId="0" applyFont="1" applyFill="1" applyBorder="1" applyAlignment="1">
      <alignment horizontal="center"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6" fillId="2" borderId="13"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5" fillId="0" borderId="1" xfId="0" applyFont="1" applyBorder="1" applyAlignment="1">
      <alignment vertical="center" wrapText="1"/>
    </xf>
    <xf numFmtId="0" fontId="2" fillId="10" borderId="37" xfId="0" applyFont="1" applyFill="1" applyBorder="1" applyAlignment="1">
      <alignment horizontal="center" vertical="center" wrapText="1"/>
    </xf>
    <xf numFmtId="0" fontId="2" fillId="10" borderId="38"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4"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8" fillId="0" borderId="3" xfId="0" applyFont="1" applyFill="1" applyBorder="1" applyAlignment="1">
      <alignment horizontal="center" vertical="center"/>
    </xf>
    <xf numFmtId="0" fontId="8" fillId="5"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7"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2" fillId="5" borderId="1" xfId="0" applyFont="1" applyFill="1" applyBorder="1" applyAlignment="1">
      <alignment horizontal="center" vertical="center"/>
    </xf>
    <xf numFmtId="0" fontId="8" fillId="6" borderId="1" xfId="0" applyFont="1" applyFill="1" applyBorder="1" applyAlignment="1">
      <alignment horizontal="center" vertical="center"/>
    </xf>
    <xf numFmtId="43" fontId="7" fillId="6" borderId="1" xfId="1"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10"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7" fillId="6" borderId="4"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2" fillId="2" borderId="38" xfId="0" applyFont="1" applyFill="1" applyBorder="1" applyAlignment="1">
      <alignment horizontal="center" vertical="center"/>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1" xfId="0" applyFont="1" applyFill="1" applyBorder="1" applyAlignment="1">
      <alignment horizontal="center" vertical="center" textRotation="255" wrapText="1"/>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3" borderId="20" xfId="0" applyFont="1" applyFill="1" applyBorder="1" applyAlignment="1">
      <alignment vertical="center"/>
    </xf>
    <xf numFmtId="0" fontId="7" fillId="3" borderId="21" xfId="0" applyFont="1" applyFill="1" applyBorder="1" applyAlignment="1">
      <alignment vertical="center"/>
    </xf>
    <xf numFmtId="0" fontId="8" fillId="5" borderId="26"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28"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8" fillId="13" borderId="1" xfId="0" applyFont="1" applyFill="1" applyBorder="1" applyAlignment="1">
      <alignment horizontal="center" vertical="center" wrapText="1"/>
    </xf>
    <xf numFmtId="0" fontId="7" fillId="0" borderId="23" xfId="0" applyFont="1" applyFill="1" applyBorder="1" applyAlignment="1">
      <alignment vertical="center"/>
    </xf>
    <xf numFmtId="0" fontId="7" fillId="0" borderId="24" xfId="0" applyFont="1" applyFill="1" applyBorder="1" applyAlignment="1">
      <alignment vertical="center"/>
    </xf>
    <xf numFmtId="0" fontId="7" fillId="0" borderId="25" xfId="0" applyFont="1" applyFill="1" applyBorder="1" applyAlignment="1">
      <alignment vertical="center"/>
    </xf>
  </cellXfs>
  <cellStyles count="4">
    <cellStyle name="Moeda" xfId="2" builtinId="4"/>
    <cellStyle name="Normal" xfId="0" builtinId="0"/>
    <cellStyle name="Normal 2" xfId="3"/>
    <cellStyle name="Separador de milhares" xfId="1" builtinId="3"/>
  </cellStyles>
  <dxfs count="2">
    <dxf>
      <font>
        <color rgb="FF9C0006"/>
      </font>
      <fill>
        <patternFill>
          <bgColor rgb="FFFFC7CE"/>
        </patternFill>
      </fill>
    </dxf>
    <dxf>
      <font>
        <b val="0"/>
        <condense val="0"/>
        <extend val="0"/>
        <color indexed="16"/>
      </font>
      <fill>
        <patternFill patternType="solid">
          <fgColor indexed="31"/>
          <bgColor indexed="47"/>
        </patternFill>
      </fill>
    </dxf>
  </dxfs>
  <tableStyles count="0" defaultTableStyle="TableStyleMedium2" defaultPivotStyle="PivotStyleLight16"/>
  <colors>
    <mruColors>
      <color rgb="FF00FF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800100</xdr:colOff>
      <xdr:row>8</xdr:row>
      <xdr:rowOff>0</xdr:rowOff>
    </xdr:from>
    <xdr:ext cx="184731" cy="264560"/>
    <xdr:sp macro="" textlink="">
      <xdr:nvSpPr>
        <xdr:cNvPr id="3" name="CaixaDeTexto 2"/>
        <xdr:cNvSpPr txBox="1"/>
      </xdr:nvSpPr>
      <xdr:spPr>
        <a:xfrm>
          <a:off x="10020300" y="22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twoCellAnchor editAs="oneCell">
    <xdr:from>
      <xdr:col>0</xdr:col>
      <xdr:colOff>77666</xdr:colOff>
      <xdr:row>1</xdr:row>
      <xdr:rowOff>66675</xdr:rowOff>
    </xdr:from>
    <xdr:to>
      <xdr:col>1</xdr:col>
      <xdr:colOff>1457324</xdr:colOff>
      <xdr:row>4</xdr:row>
      <xdr:rowOff>161364</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7666" y="228600"/>
          <a:ext cx="2170233" cy="675714"/>
        </a:xfrm>
        <a:prstGeom prst="rect">
          <a:avLst/>
        </a:prstGeom>
      </xdr:spPr>
    </xdr:pic>
    <xdr:clientData/>
  </xdr:twoCellAnchor>
  <xdr:oneCellAnchor>
    <xdr:from>
      <xdr:col>7</xdr:col>
      <xdr:colOff>800100</xdr:colOff>
      <xdr:row>63</xdr:row>
      <xdr:rowOff>0</xdr:rowOff>
    </xdr:from>
    <xdr:ext cx="184731" cy="264560"/>
    <xdr:sp macro="" textlink="">
      <xdr:nvSpPr>
        <xdr:cNvPr id="5" name="CaixaDeTexto 4"/>
        <xdr:cNvSpPr txBox="1"/>
      </xdr:nvSpPr>
      <xdr:spPr>
        <a:xfrm>
          <a:off x="94392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twoCellAnchor editAs="oneCell">
    <xdr:from>
      <xdr:col>6</xdr:col>
      <xdr:colOff>754046</xdr:colOff>
      <xdr:row>1</xdr:row>
      <xdr:rowOff>21937</xdr:rowOff>
    </xdr:from>
    <xdr:to>
      <xdr:col>7</xdr:col>
      <xdr:colOff>1039810</xdr:colOff>
      <xdr:row>4</xdr:row>
      <xdr:rowOff>142076</xdr:rowOff>
    </xdr:to>
    <xdr:pic>
      <xdr:nvPicPr>
        <xdr:cNvPr id="2" name="Imagem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rot="10800000" flipH="1" flipV="1">
          <a:off x="8430075" y="212437"/>
          <a:ext cx="1395147" cy="698363"/>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M930"/>
  <sheetViews>
    <sheetView tabSelected="1" topLeftCell="A898" zoomScale="115" zoomScaleNormal="115" zoomScaleSheetLayoutView="108" workbookViewId="0">
      <selection activeCell="J91" sqref="J91"/>
    </sheetView>
  </sheetViews>
  <sheetFormatPr defaultRowHeight="12.75"/>
  <cols>
    <col min="1" max="1" width="11.85546875" style="15" customWidth="1"/>
    <col min="2" max="2" width="41" style="15" customWidth="1"/>
    <col min="3" max="3" width="14.28515625" style="15" customWidth="1"/>
    <col min="4" max="4" width="13.5703125" style="15" customWidth="1"/>
    <col min="5" max="5" width="16.7109375" style="15" customWidth="1"/>
    <col min="6" max="6" width="17.5703125" style="15" customWidth="1"/>
    <col min="7" max="8" width="16.7109375" style="15" customWidth="1"/>
    <col min="9" max="9" width="19.42578125" style="15" customWidth="1"/>
    <col min="10" max="12" width="15.7109375" style="15" customWidth="1"/>
    <col min="13" max="16384" width="9.140625" style="15"/>
  </cols>
  <sheetData>
    <row r="2" spans="1:11" ht="15.75">
      <c r="A2" s="251" t="s">
        <v>7</v>
      </c>
      <c r="B2" s="251"/>
      <c r="C2" s="251"/>
      <c r="D2" s="251"/>
      <c r="E2" s="251"/>
      <c r="F2" s="251"/>
      <c r="G2" s="251"/>
      <c r="H2" s="251"/>
    </row>
    <row r="3" spans="1:11" ht="15" customHeight="1">
      <c r="A3" s="251" t="s">
        <v>117</v>
      </c>
      <c r="B3" s="251"/>
      <c r="C3" s="251"/>
      <c r="D3" s="251"/>
      <c r="E3" s="251"/>
      <c r="F3" s="251"/>
      <c r="G3" s="251"/>
      <c r="H3" s="251"/>
    </row>
    <row r="4" spans="1:11" ht="15" customHeight="1">
      <c r="A4" s="251" t="s">
        <v>113</v>
      </c>
      <c r="B4" s="251"/>
      <c r="C4" s="251"/>
      <c r="D4" s="251"/>
      <c r="E4" s="251"/>
      <c r="F4" s="251"/>
      <c r="G4" s="251"/>
      <c r="H4" s="251"/>
    </row>
    <row r="5" spans="1:11">
      <c r="A5" s="55"/>
      <c r="B5" s="55"/>
      <c r="C5" s="55"/>
      <c r="D5" s="55"/>
      <c r="E5" s="55"/>
      <c r="F5" s="55"/>
      <c r="G5" s="55"/>
      <c r="H5" s="55"/>
    </row>
    <row r="6" spans="1:11">
      <c r="A6" s="252"/>
      <c r="B6" s="252"/>
      <c r="C6" s="252"/>
      <c r="D6" s="252"/>
      <c r="E6" s="252"/>
      <c r="F6" s="252"/>
      <c r="G6" s="252"/>
      <c r="H6" s="252"/>
    </row>
    <row r="7" spans="1:11">
      <c r="A7" s="252" t="s">
        <v>329</v>
      </c>
      <c r="B7" s="252"/>
      <c r="C7" s="252"/>
      <c r="D7" s="252"/>
      <c r="E7" s="252"/>
      <c r="F7" s="252"/>
      <c r="G7" s="252"/>
      <c r="H7" s="252"/>
    </row>
    <row r="8" spans="1:11">
      <c r="A8" s="257" t="s">
        <v>243</v>
      </c>
      <c r="B8" s="257"/>
      <c r="C8" s="257"/>
      <c r="D8" s="257"/>
      <c r="E8" s="257"/>
      <c r="F8" s="257"/>
      <c r="G8" s="257"/>
      <c r="H8" s="257"/>
    </row>
    <row r="9" spans="1:11">
      <c r="A9" s="243" t="s">
        <v>330</v>
      </c>
      <c r="B9" s="244"/>
      <c r="C9" s="244"/>
      <c r="D9" s="244"/>
      <c r="E9" s="244"/>
      <c r="F9" s="244"/>
      <c r="G9" s="244"/>
      <c r="H9" s="245"/>
      <c r="I9" s="56"/>
    </row>
    <row r="10" spans="1:11">
      <c r="A10" s="254" t="s">
        <v>487</v>
      </c>
      <c r="B10" s="255"/>
      <c r="C10" s="255"/>
      <c r="D10" s="255"/>
      <c r="E10" s="255"/>
      <c r="F10" s="255"/>
      <c r="G10" s="255"/>
      <c r="H10" s="256"/>
    </row>
    <row r="11" spans="1:11">
      <c r="A11" s="5" t="s">
        <v>97</v>
      </c>
      <c r="B11" s="5" t="s">
        <v>8</v>
      </c>
      <c r="C11" s="5" t="s">
        <v>22</v>
      </c>
      <c r="D11" s="5" t="s">
        <v>9</v>
      </c>
      <c r="E11" s="5" t="s">
        <v>21</v>
      </c>
      <c r="F11" s="5" t="s">
        <v>10</v>
      </c>
      <c r="G11" s="5" t="s">
        <v>11</v>
      </c>
      <c r="H11" s="5" t="s">
        <v>14</v>
      </c>
      <c r="I11" s="57"/>
    </row>
    <row r="12" spans="1:11">
      <c r="A12" s="25">
        <v>1</v>
      </c>
      <c r="B12" s="26" t="s">
        <v>118</v>
      </c>
      <c r="C12" s="25">
        <v>40</v>
      </c>
      <c r="D12" s="27">
        <v>8083.81</v>
      </c>
      <c r="E12" s="27">
        <f>D12*69.52%</f>
        <v>5619.8647119999996</v>
      </c>
      <c r="F12" s="27">
        <f>D12+E12</f>
        <v>13703.674712</v>
      </c>
      <c r="G12" s="37">
        <f>A12*F12</f>
        <v>13703.674712</v>
      </c>
      <c r="H12" s="28">
        <f>12*G12</f>
        <v>164444.096544</v>
      </c>
      <c r="I12" s="1"/>
      <c r="J12" s="58"/>
      <c r="K12" s="58"/>
    </row>
    <row r="13" spans="1:11">
      <c r="A13" s="25">
        <v>3</v>
      </c>
      <c r="B13" s="26" t="s">
        <v>119</v>
      </c>
      <c r="C13" s="25">
        <v>40</v>
      </c>
      <c r="D13" s="27">
        <v>2117.62</v>
      </c>
      <c r="E13" s="27">
        <f t="shared" ref="E13:E15" si="0">D13*69.52%</f>
        <v>1472.1694239999997</v>
      </c>
      <c r="F13" s="27">
        <f t="shared" ref="F13:F15" si="1">D13+E13</f>
        <v>3589.7894239999996</v>
      </c>
      <c r="G13" s="37">
        <f t="shared" ref="G13:G15" si="2">A13*F13</f>
        <v>10769.368272</v>
      </c>
      <c r="H13" s="28">
        <f t="shared" ref="H13:H15" si="3">12*G13</f>
        <v>129232.419264</v>
      </c>
      <c r="I13" s="1"/>
      <c r="J13" s="58"/>
      <c r="K13" s="58"/>
    </row>
    <row r="14" spans="1:11">
      <c r="A14" s="25">
        <v>3</v>
      </c>
      <c r="B14" s="26" t="s">
        <v>322</v>
      </c>
      <c r="C14" s="25">
        <v>40</v>
      </c>
      <c r="D14" s="27">
        <v>2117.62</v>
      </c>
      <c r="E14" s="27">
        <f t="shared" si="0"/>
        <v>1472.1694239999997</v>
      </c>
      <c r="F14" s="27">
        <f t="shared" si="1"/>
        <v>3589.7894239999996</v>
      </c>
      <c r="G14" s="37">
        <f t="shared" si="2"/>
        <v>10769.368272</v>
      </c>
      <c r="H14" s="28">
        <f t="shared" si="3"/>
        <v>129232.419264</v>
      </c>
      <c r="I14" s="1"/>
      <c r="J14" s="58"/>
      <c r="K14" s="58"/>
    </row>
    <row r="15" spans="1:11">
      <c r="A15" s="25">
        <v>1</v>
      </c>
      <c r="B15" s="26" t="s">
        <v>20</v>
      </c>
      <c r="C15" s="25">
        <v>40</v>
      </c>
      <c r="D15" s="27">
        <v>3016.16</v>
      </c>
      <c r="E15" s="27">
        <f t="shared" si="0"/>
        <v>2096.8344319999997</v>
      </c>
      <c r="F15" s="27">
        <f t="shared" si="1"/>
        <v>5112.9944319999995</v>
      </c>
      <c r="G15" s="37">
        <f t="shared" si="2"/>
        <v>5112.9944319999995</v>
      </c>
      <c r="H15" s="28">
        <f t="shared" si="3"/>
        <v>61355.933183999994</v>
      </c>
      <c r="I15" s="1"/>
      <c r="J15" s="58"/>
      <c r="K15" s="58"/>
    </row>
    <row r="16" spans="1:11">
      <c r="A16" s="59">
        <v>8</v>
      </c>
      <c r="B16" s="226" t="s">
        <v>5</v>
      </c>
      <c r="C16" s="227"/>
      <c r="D16" s="60">
        <f>SUM(D12:D15)</f>
        <v>15335.21</v>
      </c>
      <c r="E16" s="60">
        <f>SUM(E12:E15)</f>
        <v>10661.037991999998</v>
      </c>
      <c r="F16" s="60">
        <f>SUM(F12:F15)</f>
        <v>25996.247991999997</v>
      </c>
      <c r="G16" s="60">
        <f>SUM(G12:G15)</f>
        <v>40355.405687999999</v>
      </c>
      <c r="H16" s="61">
        <f>SUM(H12:H15)</f>
        <v>484264.86825599999</v>
      </c>
      <c r="I16" s="1"/>
      <c r="J16" s="58"/>
      <c r="K16" s="58"/>
    </row>
    <row r="17" spans="1:12">
      <c r="A17" s="249" t="s">
        <v>331</v>
      </c>
      <c r="B17" s="250"/>
      <c r="C17" s="250"/>
      <c r="D17" s="250"/>
      <c r="E17" s="250"/>
      <c r="F17" s="253"/>
      <c r="G17" s="62">
        <v>40438.860384</v>
      </c>
      <c r="H17" s="62">
        <f>SUM(H12:H15)</f>
        <v>484264.86825599999</v>
      </c>
      <c r="I17" s="1"/>
      <c r="J17" s="58"/>
      <c r="K17" s="58"/>
    </row>
    <row r="18" spans="1:12">
      <c r="A18" s="8"/>
      <c r="B18" s="8"/>
      <c r="C18" s="8"/>
      <c r="D18" s="8"/>
      <c r="E18" s="8"/>
      <c r="F18" s="8"/>
      <c r="G18" s="8"/>
      <c r="H18" s="8"/>
      <c r="I18" s="63"/>
      <c r="J18" s="58"/>
      <c r="K18" s="58"/>
    </row>
    <row r="19" spans="1:12">
      <c r="A19" s="243" t="s">
        <v>332</v>
      </c>
      <c r="B19" s="244"/>
      <c r="C19" s="244"/>
      <c r="D19" s="244"/>
      <c r="E19" s="244"/>
      <c r="F19" s="244"/>
      <c r="G19" s="244"/>
      <c r="H19" s="245"/>
      <c r="I19" s="64"/>
      <c r="J19" s="58"/>
      <c r="K19" s="58"/>
    </row>
    <row r="20" spans="1:12">
      <c r="A20" s="228" t="s">
        <v>499</v>
      </c>
      <c r="B20" s="229"/>
      <c r="C20" s="229"/>
      <c r="D20" s="229"/>
      <c r="E20" s="229"/>
      <c r="F20" s="229"/>
      <c r="G20" s="229"/>
      <c r="H20" s="230"/>
      <c r="I20" s="58"/>
      <c r="J20" s="58"/>
      <c r="K20" s="58"/>
    </row>
    <row r="21" spans="1:12">
      <c r="A21" s="5" t="s">
        <v>97</v>
      </c>
      <c r="B21" s="5" t="s">
        <v>8</v>
      </c>
      <c r="C21" s="5" t="s">
        <v>22</v>
      </c>
      <c r="D21" s="5" t="s">
        <v>9</v>
      </c>
      <c r="E21" s="5" t="s">
        <v>21</v>
      </c>
      <c r="F21" s="5" t="s">
        <v>10</v>
      </c>
      <c r="G21" s="5" t="s">
        <v>11</v>
      </c>
      <c r="H21" s="5" t="s">
        <v>14</v>
      </c>
      <c r="I21" s="65"/>
      <c r="J21" s="66"/>
      <c r="K21" s="66"/>
      <c r="L21" s="55"/>
    </row>
    <row r="22" spans="1:12">
      <c r="A22" s="6">
        <v>1</v>
      </c>
      <c r="B22" s="7" t="s">
        <v>120</v>
      </c>
      <c r="C22" s="6">
        <v>40</v>
      </c>
      <c r="D22" s="27">
        <v>4447.47</v>
      </c>
      <c r="E22" s="27">
        <f>D22*69.52%</f>
        <v>3091.8811439999999</v>
      </c>
      <c r="F22" s="27">
        <f>D22+E22</f>
        <v>7539.3511440000002</v>
      </c>
      <c r="G22" s="37">
        <f>A22*F22</f>
        <v>7539.3511440000002</v>
      </c>
      <c r="H22" s="28">
        <f>12*G22</f>
        <v>90472.213728000002</v>
      </c>
      <c r="I22" s="1"/>
      <c r="J22" s="58"/>
      <c r="K22" s="58"/>
      <c r="L22" s="55"/>
    </row>
    <row r="23" spans="1:12">
      <c r="A23" s="6">
        <v>9</v>
      </c>
      <c r="B23" s="7" t="s">
        <v>121</v>
      </c>
      <c r="C23" s="6">
        <v>40</v>
      </c>
      <c r="D23" s="27">
        <v>3631.83</v>
      </c>
      <c r="E23" s="27">
        <f>D23*69.52%</f>
        <v>2524.8482159999999</v>
      </c>
      <c r="F23" s="27">
        <f>D23+E23</f>
        <v>6156.6782160000002</v>
      </c>
      <c r="G23" s="37">
        <f>A23*F23</f>
        <v>55410.103944000002</v>
      </c>
      <c r="H23" s="28">
        <f>12*G23</f>
        <v>664921.24732800003</v>
      </c>
      <c r="I23" s="1"/>
      <c r="J23" s="58"/>
      <c r="K23" s="58"/>
      <c r="L23" s="55"/>
    </row>
    <row r="24" spans="1:12">
      <c r="A24" s="6">
        <v>4</v>
      </c>
      <c r="B24" s="7" t="s">
        <v>121</v>
      </c>
      <c r="C24" s="6">
        <v>20</v>
      </c>
      <c r="D24" s="27">
        <v>1815.91</v>
      </c>
      <c r="E24" s="27">
        <f t="shared" ref="E24:E32" si="4">D24*69.52%</f>
        <v>1262.4206319999998</v>
      </c>
      <c r="F24" s="27">
        <f t="shared" ref="F24:F32" si="5">D24+E24</f>
        <v>3078.3306320000002</v>
      </c>
      <c r="G24" s="37">
        <f t="shared" ref="G24:G32" si="6">A24*F24</f>
        <v>12313.322528000001</v>
      </c>
      <c r="H24" s="28">
        <f t="shared" ref="H24:H32" si="7">12*G24</f>
        <v>147759.87033599999</v>
      </c>
      <c r="I24" s="1"/>
      <c r="J24" s="58"/>
      <c r="K24" s="58"/>
      <c r="L24" s="55"/>
    </row>
    <row r="25" spans="1:12">
      <c r="A25" s="6">
        <v>1</v>
      </c>
      <c r="B25" s="7" t="s">
        <v>323</v>
      </c>
      <c r="C25" s="6">
        <v>40</v>
      </c>
      <c r="D25" s="27">
        <v>4447.47</v>
      </c>
      <c r="E25" s="27">
        <f t="shared" si="4"/>
        <v>3091.8811439999999</v>
      </c>
      <c r="F25" s="27">
        <f t="shared" si="5"/>
        <v>7539.3511440000002</v>
      </c>
      <c r="G25" s="37">
        <f t="shared" si="6"/>
        <v>7539.3511440000002</v>
      </c>
      <c r="H25" s="28">
        <f t="shared" si="7"/>
        <v>90472.213728000002</v>
      </c>
      <c r="I25" s="1"/>
      <c r="J25" s="58"/>
      <c r="K25" s="58"/>
      <c r="L25" s="55"/>
    </row>
    <row r="26" spans="1:12">
      <c r="A26" s="6">
        <v>2</v>
      </c>
      <c r="B26" s="7" t="s">
        <v>122</v>
      </c>
      <c r="C26" s="6">
        <v>40</v>
      </c>
      <c r="D26" s="27">
        <v>3631.83</v>
      </c>
      <c r="E26" s="27">
        <f t="shared" si="4"/>
        <v>2524.8482159999999</v>
      </c>
      <c r="F26" s="27">
        <f t="shared" si="5"/>
        <v>6156.6782160000002</v>
      </c>
      <c r="G26" s="37">
        <f t="shared" si="6"/>
        <v>12313.356432</v>
      </c>
      <c r="H26" s="28">
        <f t="shared" si="7"/>
        <v>147760.27718400001</v>
      </c>
      <c r="I26" s="1"/>
      <c r="J26" s="58"/>
      <c r="K26" s="58"/>
      <c r="L26" s="55"/>
    </row>
    <row r="27" spans="1:12">
      <c r="A27" s="6">
        <v>1</v>
      </c>
      <c r="B27" s="7" t="s">
        <v>123</v>
      </c>
      <c r="C27" s="6">
        <v>40</v>
      </c>
      <c r="D27" s="27">
        <v>3897.35</v>
      </c>
      <c r="E27" s="27">
        <f t="shared" si="4"/>
        <v>2709.4377199999994</v>
      </c>
      <c r="F27" s="27">
        <f t="shared" si="5"/>
        <v>6606.7877199999994</v>
      </c>
      <c r="G27" s="37">
        <f t="shared" si="6"/>
        <v>6606.7877199999994</v>
      </c>
      <c r="H27" s="28">
        <f t="shared" si="7"/>
        <v>79281.452639999989</v>
      </c>
      <c r="I27" s="1"/>
      <c r="J27" s="58"/>
      <c r="K27" s="58"/>
      <c r="L27" s="55"/>
    </row>
    <row r="28" spans="1:12">
      <c r="A28" s="6">
        <v>1</v>
      </c>
      <c r="B28" s="7" t="s">
        <v>12</v>
      </c>
      <c r="C28" s="6">
        <v>40</v>
      </c>
      <c r="D28" s="27">
        <v>2937.49</v>
      </c>
      <c r="E28" s="27">
        <f t="shared" si="4"/>
        <v>2042.1430479999997</v>
      </c>
      <c r="F28" s="27">
        <f t="shared" si="5"/>
        <v>4979.6330479999997</v>
      </c>
      <c r="G28" s="37">
        <f t="shared" si="6"/>
        <v>4979.6330479999997</v>
      </c>
      <c r="H28" s="28">
        <f t="shared" si="7"/>
        <v>59755.596575999996</v>
      </c>
      <c r="I28" s="1"/>
      <c r="J28" s="58"/>
      <c r="K28" s="58"/>
      <c r="L28" s="55"/>
    </row>
    <row r="29" spans="1:12">
      <c r="A29" s="6">
        <v>1</v>
      </c>
      <c r="B29" s="7" t="s">
        <v>124</v>
      </c>
      <c r="C29" s="6">
        <v>40</v>
      </c>
      <c r="D29" s="27">
        <v>3149.07</v>
      </c>
      <c r="E29" s="27">
        <f t="shared" si="4"/>
        <v>2189.2334639999999</v>
      </c>
      <c r="F29" s="27">
        <f t="shared" si="5"/>
        <v>5338.3034640000005</v>
      </c>
      <c r="G29" s="37">
        <f t="shared" si="6"/>
        <v>5338.3034640000005</v>
      </c>
      <c r="H29" s="28">
        <f t="shared" si="7"/>
        <v>64059.641568000006</v>
      </c>
      <c r="I29" s="1"/>
      <c r="J29" s="58"/>
      <c r="K29" s="58"/>
      <c r="L29" s="55"/>
    </row>
    <row r="30" spans="1:12">
      <c r="A30" s="6">
        <v>1</v>
      </c>
      <c r="B30" s="7" t="s">
        <v>125</v>
      </c>
      <c r="C30" s="6">
        <v>30</v>
      </c>
      <c r="D30" s="27">
        <v>3136.83</v>
      </c>
      <c r="E30" s="27">
        <f t="shared" si="4"/>
        <v>2180.7242159999996</v>
      </c>
      <c r="F30" s="27">
        <f t="shared" si="5"/>
        <v>5317.5542159999995</v>
      </c>
      <c r="G30" s="37">
        <f t="shared" si="6"/>
        <v>5317.5542159999995</v>
      </c>
      <c r="H30" s="28">
        <f t="shared" si="7"/>
        <v>63810.650591999991</v>
      </c>
      <c r="I30" s="1"/>
      <c r="J30" s="58"/>
      <c r="K30" s="58"/>
      <c r="L30" s="55"/>
    </row>
    <row r="31" spans="1:12">
      <c r="A31" s="6">
        <v>2</v>
      </c>
      <c r="B31" s="7" t="s">
        <v>126</v>
      </c>
      <c r="C31" s="6">
        <v>40</v>
      </c>
      <c r="D31" s="27">
        <v>1744.64</v>
      </c>
      <c r="E31" s="27">
        <f t="shared" si="4"/>
        <v>1212.873728</v>
      </c>
      <c r="F31" s="27">
        <f t="shared" si="5"/>
        <v>2957.5137279999999</v>
      </c>
      <c r="G31" s="37">
        <f t="shared" si="6"/>
        <v>5915.0274559999998</v>
      </c>
      <c r="H31" s="28">
        <f t="shared" si="7"/>
        <v>70980.329471999998</v>
      </c>
      <c r="I31" s="1"/>
      <c r="J31" s="58"/>
      <c r="K31" s="58"/>
      <c r="L31" s="55"/>
    </row>
    <row r="32" spans="1:12">
      <c r="A32" s="6">
        <v>4</v>
      </c>
      <c r="B32" s="7" t="s">
        <v>127</v>
      </c>
      <c r="C32" s="6">
        <v>20</v>
      </c>
      <c r="D32" s="27">
        <v>1654.59</v>
      </c>
      <c r="E32" s="27">
        <f t="shared" si="4"/>
        <v>1150.2709679999998</v>
      </c>
      <c r="F32" s="27">
        <f t="shared" si="5"/>
        <v>2804.860968</v>
      </c>
      <c r="G32" s="37">
        <f t="shared" si="6"/>
        <v>11219.443872</v>
      </c>
      <c r="H32" s="28">
        <f t="shared" si="7"/>
        <v>134633.32646399998</v>
      </c>
      <c r="I32" s="1"/>
      <c r="J32" s="58"/>
      <c r="K32" s="58"/>
      <c r="L32" s="55"/>
    </row>
    <row r="33" spans="1:12">
      <c r="A33" s="59">
        <v>27</v>
      </c>
      <c r="B33" s="226" t="s">
        <v>5</v>
      </c>
      <c r="C33" s="227"/>
      <c r="D33" s="61">
        <f>SUM(D22:D32)</f>
        <v>34494.479999999996</v>
      </c>
      <c r="E33" s="61">
        <f>SUM(E22:E32)</f>
        <v>23980.562495999995</v>
      </c>
      <c r="F33" s="61">
        <f>SUM(F22:F32)</f>
        <v>58475.042495999987</v>
      </c>
      <c r="G33" s="61">
        <f>SUM(G22:G32)</f>
        <v>134492.234968</v>
      </c>
      <c r="H33" s="61">
        <f>SUM(H22:H32)</f>
        <v>1613906.8196160002</v>
      </c>
      <c r="I33" s="1"/>
      <c r="J33" s="58"/>
      <c r="K33" s="58"/>
      <c r="L33" s="55"/>
    </row>
    <row r="34" spans="1:12">
      <c r="A34" s="228" t="s">
        <v>500</v>
      </c>
      <c r="B34" s="229"/>
      <c r="C34" s="229"/>
      <c r="D34" s="229"/>
      <c r="E34" s="229"/>
      <c r="F34" s="229"/>
      <c r="G34" s="229"/>
      <c r="H34" s="230"/>
      <c r="I34" s="67"/>
      <c r="J34" s="55"/>
      <c r="K34" s="55"/>
      <c r="L34" s="55"/>
    </row>
    <row r="35" spans="1:12">
      <c r="A35" s="5" t="s">
        <v>97</v>
      </c>
      <c r="B35" s="5" t="s">
        <v>8</v>
      </c>
      <c r="C35" s="5" t="s">
        <v>22</v>
      </c>
      <c r="D35" s="5" t="s">
        <v>9</v>
      </c>
      <c r="E35" s="5" t="s">
        <v>21</v>
      </c>
      <c r="F35" s="5" t="s">
        <v>10</v>
      </c>
      <c r="G35" s="5" t="s">
        <v>11</v>
      </c>
      <c r="H35" s="5" t="s">
        <v>14</v>
      </c>
      <c r="I35" s="67"/>
      <c r="J35" s="55"/>
      <c r="K35" s="55"/>
      <c r="L35" s="55"/>
    </row>
    <row r="36" spans="1:12">
      <c r="A36" s="23">
        <v>1</v>
      </c>
      <c r="B36" s="7" t="s">
        <v>120</v>
      </c>
      <c r="C36" s="23">
        <v>40</v>
      </c>
      <c r="D36" s="27">
        <v>4447.47</v>
      </c>
      <c r="E36" s="27">
        <f t="shared" ref="E36:E47" si="8">D36*69.52%</f>
        <v>3091.8811439999999</v>
      </c>
      <c r="F36" s="27">
        <f t="shared" ref="F36:F47" si="9">D36+E36</f>
        <v>7539.3511440000002</v>
      </c>
      <c r="G36" s="37">
        <f t="shared" ref="G36:G47" si="10">A36*F36</f>
        <v>7539.3511440000002</v>
      </c>
      <c r="H36" s="28">
        <f t="shared" ref="H36:H47" si="11">12*G36</f>
        <v>90472.213728000002</v>
      </c>
      <c r="I36" s="67"/>
      <c r="J36" s="55"/>
      <c r="K36" s="55"/>
      <c r="L36" s="55"/>
    </row>
    <row r="37" spans="1:12">
      <c r="A37" s="6">
        <v>10</v>
      </c>
      <c r="B37" s="7" t="s">
        <v>121</v>
      </c>
      <c r="C37" s="6">
        <v>40</v>
      </c>
      <c r="D37" s="27">
        <v>3631.83</v>
      </c>
      <c r="E37" s="27">
        <f t="shared" si="8"/>
        <v>2524.8482159999999</v>
      </c>
      <c r="F37" s="27">
        <f t="shared" si="9"/>
        <v>6156.6782160000002</v>
      </c>
      <c r="G37" s="37">
        <f t="shared" si="10"/>
        <v>61566.782160000002</v>
      </c>
      <c r="H37" s="28">
        <f t="shared" si="11"/>
        <v>738801.38592000003</v>
      </c>
      <c r="I37" s="67"/>
      <c r="J37" s="55"/>
      <c r="K37" s="55"/>
      <c r="L37" s="55"/>
    </row>
    <row r="38" spans="1:12">
      <c r="A38" s="6">
        <v>7</v>
      </c>
      <c r="B38" s="7" t="s">
        <v>121</v>
      </c>
      <c r="C38" s="6">
        <v>20</v>
      </c>
      <c r="D38" s="27">
        <v>1815.91</v>
      </c>
      <c r="E38" s="27">
        <f t="shared" si="8"/>
        <v>1262.4206319999998</v>
      </c>
      <c r="F38" s="27">
        <f t="shared" si="9"/>
        <v>3078.3306320000002</v>
      </c>
      <c r="G38" s="37">
        <f t="shared" si="10"/>
        <v>21548.314424</v>
      </c>
      <c r="H38" s="28">
        <f t="shared" si="11"/>
        <v>258579.77308800002</v>
      </c>
      <c r="I38" s="67"/>
      <c r="J38" s="55"/>
      <c r="K38" s="55"/>
      <c r="L38" s="55"/>
    </row>
    <row r="39" spans="1:12">
      <c r="A39" s="6">
        <v>1</v>
      </c>
      <c r="B39" s="7" t="s">
        <v>323</v>
      </c>
      <c r="C39" s="6">
        <v>40</v>
      </c>
      <c r="D39" s="27">
        <v>4447.47</v>
      </c>
      <c r="E39" s="27">
        <f t="shared" si="8"/>
        <v>3091.8811439999999</v>
      </c>
      <c r="F39" s="27">
        <f t="shared" si="9"/>
        <v>7539.3511440000002</v>
      </c>
      <c r="G39" s="37">
        <f t="shared" si="10"/>
        <v>7539.3511440000002</v>
      </c>
      <c r="H39" s="28">
        <f t="shared" si="11"/>
        <v>90472.213728000002</v>
      </c>
      <c r="I39" s="67"/>
      <c r="J39" s="55"/>
      <c r="K39" s="55"/>
      <c r="L39" s="55"/>
    </row>
    <row r="40" spans="1:12">
      <c r="A40" s="6">
        <v>2</v>
      </c>
      <c r="B40" s="7" t="s">
        <v>122</v>
      </c>
      <c r="C40" s="6">
        <v>40</v>
      </c>
      <c r="D40" s="27">
        <v>3631.83</v>
      </c>
      <c r="E40" s="27">
        <f t="shared" si="8"/>
        <v>2524.8482159999999</v>
      </c>
      <c r="F40" s="27">
        <f t="shared" si="9"/>
        <v>6156.6782160000002</v>
      </c>
      <c r="G40" s="37">
        <f t="shared" si="10"/>
        <v>12313.356432</v>
      </c>
      <c r="H40" s="28">
        <f t="shared" si="11"/>
        <v>147760.27718400001</v>
      </c>
      <c r="I40" s="67"/>
      <c r="J40" s="55"/>
      <c r="K40" s="55"/>
      <c r="L40" s="55"/>
    </row>
    <row r="41" spans="1:12">
      <c r="A41" s="6">
        <v>2</v>
      </c>
      <c r="B41" s="7" t="s">
        <v>123</v>
      </c>
      <c r="C41" s="6">
        <v>40</v>
      </c>
      <c r="D41" s="27">
        <v>3897.35</v>
      </c>
      <c r="E41" s="27">
        <f t="shared" si="8"/>
        <v>2709.4377199999994</v>
      </c>
      <c r="F41" s="27">
        <f t="shared" si="9"/>
        <v>6606.7877199999994</v>
      </c>
      <c r="G41" s="37">
        <f t="shared" si="10"/>
        <v>13213.575439999999</v>
      </c>
      <c r="H41" s="28">
        <f t="shared" si="11"/>
        <v>158562.90527999998</v>
      </c>
      <c r="I41" s="67"/>
      <c r="J41" s="55"/>
      <c r="K41" s="55"/>
      <c r="L41" s="55"/>
    </row>
    <row r="42" spans="1:12">
      <c r="A42" s="6">
        <v>1</v>
      </c>
      <c r="B42" s="7" t="s">
        <v>12</v>
      </c>
      <c r="C42" s="6">
        <v>40</v>
      </c>
      <c r="D42" s="27">
        <v>2937.49</v>
      </c>
      <c r="E42" s="27">
        <f t="shared" si="8"/>
        <v>2042.1430479999997</v>
      </c>
      <c r="F42" s="27">
        <f t="shared" si="9"/>
        <v>4979.6330479999997</v>
      </c>
      <c r="G42" s="37">
        <f t="shared" si="10"/>
        <v>4979.6330479999997</v>
      </c>
      <c r="H42" s="28">
        <f t="shared" si="11"/>
        <v>59755.596575999996</v>
      </c>
      <c r="I42" s="67"/>
      <c r="J42" s="55"/>
      <c r="K42" s="55"/>
      <c r="L42" s="55"/>
    </row>
    <row r="43" spans="1:12">
      <c r="A43" s="6">
        <v>1</v>
      </c>
      <c r="B43" s="7" t="s">
        <v>124</v>
      </c>
      <c r="C43" s="6">
        <v>40</v>
      </c>
      <c r="D43" s="27">
        <v>3149.07</v>
      </c>
      <c r="E43" s="27">
        <f t="shared" si="8"/>
        <v>2189.2334639999999</v>
      </c>
      <c r="F43" s="27">
        <f t="shared" si="9"/>
        <v>5338.3034640000005</v>
      </c>
      <c r="G43" s="37">
        <f t="shared" si="10"/>
        <v>5338.3034640000005</v>
      </c>
      <c r="H43" s="28">
        <f t="shared" si="11"/>
        <v>64059.641568000006</v>
      </c>
      <c r="I43" s="67"/>
      <c r="J43" s="55"/>
      <c r="K43" s="55"/>
      <c r="L43" s="55"/>
    </row>
    <row r="44" spans="1:12">
      <c r="A44" s="6">
        <v>1</v>
      </c>
      <c r="B44" s="7" t="s">
        <v>125</v>
      </c>
      <c r="C44" s="6">
        <v>30</v>
      </c>
      <c r="D44" s="27">
        <v>3136.83</v>
      </c>
      <c r="E44" s="27">
        <f t="shared" si="8"/>
        <v>2180.7242159999996</v>
      </c>
      <c r="F44" s="27">
        <f t="shared" si="9"/>
        <v>5317.5542159999995</v>
      </c>
      <c r="G44" s="37">
        <f t="shared" si="10"/>
        <v>5317.5542159999995</v>
      </c>
      <c r="H44" s="28">
        <f t="shared" si="11"/>
        <v>63810.650591999991</v>
      </c>
      <c r="I44" s="67"/>
      <c r="J44" s="55"/>
      <c r="K44" s="55"/>
      <c r="L44" s="55"/>
    </row>
    <row r="45" spans="1:12">
      <c r="A45" s="6">
        <v>2</v>
      </c>
      <c r="B45" s="7" t="s">
        <v>126</v>
      </c>
      <c r="C45" s="6">
        <v>40</v>
      </c>
      <c r="D45" s="27">
        <v>1744.64</v>
      </c>
      <c r="E45" s="27">
        <f t="shared" si="8"/>
        <v>1212.873728</v>
      </c>
      <c r="F45" s="27">
        <f t="shared" si="9"/>
        <v>2957.5137279999999</v>
      </c>
      <c r="G45" s="37">
        <f t="shared" si="10"/>
        <v>5915.0274559999998</v>
      </c>
      <c r="H45" s="28">
        <f t="shared" si="11"/>
        <v>70980.329471999998</v>
      </c>
      <c r="I45" s="67"/>
      <c r="J45" s="55"/>
      <c r="K45" s="55"/>
      <c r="L45" s="55"/>
    </row>
    <row r="46" spans="1:12">
      <c r="A46" s="6">
        <v>1</v>
      </c>
      <c r="B46" s="7" t="s">
        <v>127</v>
      </c>
      <c r="C46" s="6">
        <v>40</v>
      </c>
      <c r="D46" s="27">
        <v>3309.18</v>
      </c>
      <c r="E46" s="27">
        <f t="shared" si="8"/>
        <v>2300.5419359999996</v>
      </c>
      <c r="F46" s="27">
        <f t="shared" si="9"/>
        <v>5609.7219359999999</v>
      </c>
      <c r="G46" s="37">
        <f t="shared" si="10"/>
        <v>5609.7219359999999</v>
      </c>
      <c r="H46" s="28">
        <f t="shared" si="11"/>
        <v>67316.663231999992</v>
      </c>
      <c r="I46" s="67"/>
      <c r="J46" s="55"/>
      <c r="K46" s="55"/>
      <c r="L46" s="55"/>
    </row>
    <row r="47" spans="1:12">
      <c r="A47" s="6">
        <v>3</v>
      </c>
      <c r="B47" s="7" t="s">
        <v>127</v>
      </c>
      <c r="C47" s="6">
        <v>20</v>
      </c>
      <c r="D47" s="27">
        <v>1654.59</v>
      </c>
      <c r="E47" s="27">
        <f t="shared" si="8"/>
        <v>1150.2709679999998</v>
      </c>
      <c r="F47" s="27">
        <f t="shared" si="9"/>
        <v>2804.860968</v>
      </c>
      <c r="G47" s="37">
        <f t="shared" si="10"/>
        <v>8414.582903999999</v>
      </c>
      <c r="H47" s="28">
        <f t="shared" si="11"/>
        <v>100974.99484799999</v>
      </c>
      <c r="I47" s="67"/>
      <c r="J47" s="55"/>
      <c r="K47" s="55"/>
      <c r="L47" s="55"/>
    </row>
    <row r="48" spans="1:12">
      <c r="A48" s="59">
        <v>32</v>
      </c>
      <c r="B48" s="226" t="s">
        <v>5</v>
      </c>
      <c r="C48" s="227"/>
      <c r="D48" s="61">
        <f>SUM(D36:D47)</f>
        <v>37803.659999999996</v>
      </c>
      <c r="E48" s="61">
        <f>SUM(E36:E47)</f>
        <v>26281.104431999996</v>
      </c>
      <c r="F48" s="61">
        <f>SUM(F36:F47)</f>
        <v>64084.764431999989</v>
      </c>
      <c r="G48" s="61">
        <f>SUM(G36:G47)</f>
        <v>159295.55376800001</v>
      </c>
      <c r="H48" s="61">
        <f>SUM(H36:H47)</f>
        <v>1911546.645216</v>
      </c>
      <c r="I48" s="67"/>
      <c r="J48" s="55"/>
      <c r="K48" s="55"/>
      <c r="L48" s="55"/>
    </row>
    <row r="49" spans="1:12">
      <c r="A49" s="228" t="s">
        <v>501</v>
      </c>
      <c r="B49" s="229"/>
      <c r="C49" s="229"/>
      <c r="D49" s="229"/>
      <c r="E49" s="229"/>
      <c r="F49" s="229"/>
      <c r="G49" s="229"/>
      <c r="H49" s="230"/>
      <c r="I49" s="67"/>
      <c r="J49" s="55"/>
      <c r="K49" s="55"/>
      <c r="L49" s="55"/>
    </row>
    <row r="50" spans="1:12">
      <c r="A50" s="5" t="s">
        <v>97</v>
      </c>
      <c r="B50" s="5" t="s">
        <v>8</v>
      </c>
      <c r="C50" s="5" t="s">
        <v>22</v>
      </c>
      <c r="D50" s="5" t="s">
        <v>9</v>
      </c>
      <c r="E50" s="5" t="s">
        <v>21</v>
      </c>
      <c r="F50" s="5" t="s">
        <v>10</v>
      </c>
      <c r="G50" s="5" t="s">
        <v>11</v>
      </c>
      <c r="H50" s="5" t="s">
        <v>14</v>
      </c>
      <c r="I50" s="67"/>
      <c r="J50" s="55"/>
      <c r="K50" s="55"/>
      <c r="L50" s="55"/>
    </row>
    <row r="51" spans="1:12">
      <c r="A51" s="6">
        <v>1</v>
      </c>
      <c r="B51" s="7" t="s">
        <v>120</v>
      </c>
      <c r="C51" s="6">
        <v>40</v>
      </c>
      <c r="D51" s="27">
        <v>4447.47</v>
      </c>
      <c r="E51" s="27">
        <f t="shared" ref="E51:E61" si="12">D51*69.52%</f>
        <v>3091.8811439999999</v>
      </c>
      <c r="F51" s="27">
        <f t="shared" ref="F51:F61" si="13">D51+E51</f>
        <v>7539.3511440000002</v>
      </c>
      <c r="G51" s="37">
        <f t="shared" ref="G51:G61" si="14">A51*F51</f>
        <v>7539.3511440000002</v>
      </c>
      <c r="H51" s="28">
        <f t="shared" ref="H51:H61" si="15">12*G51</f>
        <v>90472.213728000002</v>
      </c>
      <c r="I51" s="67"/>
      <c r="J51" s="55"/>
      <c r="K51" s="55"/>
      <c r="L51" s="55"/>
    </row>
    <row r="52" spans="1:12">
      <c r="A52" s="6">
        <v>7</v>
      </c>
      <c r="B52" s="7" t="s">
        <v>121</v>
      </c>
      <c r="C52" s="6">
        <v>40</v>
      </c>
      <c r="D52" s="27">
        <v>3631.83</v>
      </c>
      <c r="E52" s="27">
        <f t="shared" si="12"/>
        <v>2524.8482159999999</v>
      </c>
      <c r="F52" s="27">
        <f t="shared" si="13"/>
        <v>6156.6782160000002</v>
      </c>
      <c r="G52" s="37">
        <f t="shared" si="14"/>
        <v>43096.747512000002</v>
      </c>
      <c r="H52" s="28">
        <f t="shared" si="15"/>
        <v>517160.97014400002</v>
      </c>
      <c r="I52" s="67"/>
      <c r="J52" s="55"/>
      <c r="K52" s="55"/>
      <c r="L52" s="55"/>
    </row>
    <row r="53" spans="1:12">
      <c r="A53" s="6">
        <v>3</v>
      </c>
      <c r="B53" s="7" t="s">
        <v>121</v>
      </c>
      <c r="C53" s="6">
        <v>20</v>
      </c>
      <c r="D53" s="27">
        <v>1815.91</v>
      </c>
      <c r="E53" s="27">
        <f t="shared" si="12"/>
        <v>1262.4206319999998</v>
      </c>
      <c r="F53" s="27">
        <f t="shared" si="13"/>
        <v>3078.3306320000002</v>
      </c>
      <c r="G53" s="37">
        <f t="shared" si="14"/>
        <v>9234.9918959999995</v>
      </c>
      <c r="H53" s="28">
        <f t="shared" si="15"/>
        <v>110819.90275199999</v>
      </c>
      <c r="I53" s="67"/>
      <c r="J53" s="55"/>
      <c r="K53" s="55"/>
      <c r="L53" s="55"/>
    </row>
    <row r="54" spans="1:12">
      <c r="A54" s="6">
        <v>1</v>
      </c>
      <c r="B54" s="7" t="s">
        <v>323</v>
      </c>
      <c r="C54" s="6">
        <v>40</v>
      </c>
      <c r="D54" s="27">
        <v>4447.47</v>
      </c>
      <c r="E54" s="27">
        <f t="shared" si="12"/>
        <v>3091.8811439999999</v>
      </c>
      <c r="F54" s="27">
        <f t="shared" si="13"/>
        <v>7539.3511440000002</v>
      </c>
      <c r="G54" s="37">
        <f t="shared" si="14"/>
        <v>7539.3511440000002</v>
      </c>
      <c r="H54" s="28">
        <f t="shared" si="15"/>
        <v>90472.213728000002</v>
      </c>
      <c r="I54" s="67"/>
      <c r="J54" s="55"/>
      <c r="K54" s="55"/>
      <c r="L54" s="55"/>
    </row>
    <row r="55" spans="1:12">
      <c r="A55" s="29">
        <v>2</v>
      </c>
      <c r="B55" s="30" t="s">
        <v>122</v>
      </c>
      <c r="C55" s="29">
        <v>40</v>
      </c>
      <c r="D55" s="27">
        <v>3631.83</v>
      </c>
      <c r="E55" s="27">
        <f t="shared" si="12"/>
        <v>2524.8482159999999</v>
      </c>
      <c r="F55" s="27">
        <f t="shared" si="13"/>
        <v>6156.6782160000002</v>
      </c>
      <c r="G55" s="37">
        <f t="shared" si="14"/>
        <v>12313.356432</v>
      </c>
      <c r="H55" s="28">
        <f t="shared" si="15"/>
        <v>147760.27718400001</v>
      </c>
      <c r="I55" s="67"/>
      <c r="J55" s="55"/>
      <c r="K55" s="55"/>
      <c r="L55" s="55"/>
    </row>
    <row r="56" spans="1:12">
      <c r="A56" s="29">
        <v>1</v>
      </c>
      <c r="B56" s="30" t="s">
        <v>123</v>
      </c>
      <c r="C56" s="29">
        <v>40</v>
      </c>
      <c r="D56" s="27">
        <v>3897.35</v>
      </c>
      <c r="E56" s="27">
        <f t="shared" si="12"/>
        <v>2709.4377199999994</v>
      </c>
      <c r="F56" s="27">
        <f t="shared" si="13"/>
        <v>6606.7877199999994</v>
      </c>
      <c r="G56" s="37">
        <f t="shared" si="14"/>
        <v>6606.7877199999994</v>
      </c>
      <c r="H56" s="28">
        <f t="shared" si="15"/>
        <v>79281.452639999989</v>
      </c>
      <c r="I56" s="67"/>
      <c r="J56" s="55"/>
      <c r="K56" s="55"/>
      <c r="L56" s="55"/>
    </row>
    <row r="57" spans="1:12">
      <c r="A57" s="6">
        <v>1</v>
      </c>
      <c r="B57" s="30" t="s">
        <v>12</v>
      </c>
      <c r="C57" s="6">
        <v>40</v>
      </c>
      <c r="D57" s="27">
        <v>2937.49</v>
      </c>
      <c r="E57" s="27">
        <f t="shared" si="12"/>
        <v>2042.1430479999997</v>
      </c>
      <c r="F57" s="27">
        <f t="shared" si="13"/>
        <v>4979.6330479999997</v>
      </c>
      <c r="G57" s="37">
        <f t="shared" si="14"/>
        <v>4979.6330479999997</v>
      </c>
      <c r="H57" s="28">
        <f t="shared" si="15"/>
        <v>59755.596575999996</v>
      </c>
      <c r="I57" s="67"/>
      <c r="J57" s="55"/>
      <c r="K57" s="55"/>
      <c r="L57" s="55"/>
    </row>
    <row r="58" spans="1:12">
      <c r="A58" s="6">
        <v>1</v>
      </c>
      <c r="B58" s="30" t="s">
        <v>124</v>
      </c>
      <c r="C58" s="6">
        <v>40</v>
      </c>
      <c r="D58" s="27">
        <v>3149.07</v>
      </c>
      <c r="E58" s="27">
        <f t="shared" si="12"/>
        <v>2189.2334639999999</v>
      </c>
      <c r="F58" s="27">
        <f t="shared" si="13"/>
        <v>5338.3034640000005</v>
      </c>
      <c r="G58" s="37">
        <f t="shared" si="14"/>
        <v>5338.3034640000005</v>
      </c>
      <c r="H58" s="28">
        <f t="shared" si="15"/>
        <v>64059.641568000006</v>
      </c>
      <c r="I58" s="67"/>
      <c r="J58" s="55"/>
      <c r="K58" s="55"/>
      <c r="L58" s="55"/>
    </row>
    <row r="59" spans="1:12">
      <c r="A59" s="6">
        <v>1</v>
      </c>
      <c r="B59" s="7" t="s">
        <v>125</v>
      </c>
      <c r="C59" s="6">
        <v>30</v>
      </c>
      <c r="D59" s="27">
        <v>3136.83</v>
      </c>
      <c r="E59" s="27">
        <f t="shared" si="12"/>
        <v>2180.7242159999996</v>
      </c>
      <c r="F59" s="27">
        <f t="shared" si="13"/>
        <v>5317.5542159999995</v>
      </c>
      <c r="G59" s="37">
        <f t="shared" si="14"/>
        <v>5317.5542159999995</v>
      </c>
      <c r="H59" s="28">
        <f t="shared" si="15"/>
        <v>63810.650591999991</v>
      </c>
      <c r="I59" s="67"/>
      <c r="J59" s="55"/>
      <c r="K59" s="55"/>
      <c r="L59" s="55"/>
    </row>
    <row r="60" spans="1:12">
      <c r="A60" s="6">
        <v>2</v>
      </c>
      <c r="B60" s="7" t="s">
        <v>126</v>
      </c>
      <c r="C60" s="6">
        <v>40</v>
      </c>
      <c r="D60" s="27">
        <v>1744.64</v>
      </c>
      <c r="E60" s="27">
        <f t="shared" si="12"/>
        <v>1212.873728</v>
      </c>
      <c r="F60" s="27">
        <f t="shared" si="13"/>
        <v>2957.5137279999999</v>
      </c>
      <c r="G60" s="37">
        <f t="shared" si="14"/>
        <v>5915.0274559999998</v>
      </c>
      <c r="H60" s="28">
        <f t="shared" si="15"/>
        <v>70980.329471999998</v>
      </c>
      <c r="I60" s="67"/>
      <c r="J60" s="55"/>
      <c r="K60" s="55"/>
      <c r="L60" s="55"/>
    </row>
    <row r="61" spans="1:12">
      <c r="A61" s="6">
        <v>3</v>
      </c>
      <c r="B61" s="7" t="s">
        <v>127</v>
      </c>
      <c r="C61" s="6">
        <v>20</v>
      </c>
      <c r="D61" s="27">
        <v>1654.59</v>
      </c>
      <c r="E61" s="27">
        <f t="shared" si="12"/>
        <v>1150.2709679999998</v>
      </c>
      <c r="F61" s="27">
        <f t="shared" si="13"/>
        <v>2804.860968</v>
      </c>
      <c r="G61" s="37">
        <f t="shared" si="14"/>
        <v>8414.582903999999</v>
      </c>
      <c r="H61" s="28">
        <f t="shared" si="15"/>
        <v>100974.99484799999</v>
      </c>
      <c r="I61" s="67"/>
      <c r="J61" s="55"/>
      <c r="K61" s="55"/>
      <c r="L61" s="55"/>
    </row>
    <row r="62" spans="1:12">
      <c r="A62" s="59">
        <v>23</v>
      </c>
      <c r="B62" s="226" t="s">
        <v>5</v>
      </c>
      <c r="C62" s="227"/>
      <c r="D62" s="61">
        <f>SUM(D51:D61)</f>
        <v>34494.479999999996</v>
      </c>
      <c r="E62" s="61">
        <f>SUM(E51:E61)</f>
        <v>23980.562495999995</v>
      </c>
      <c r="F62" s="61">
        <f>SUM(F51:F61)</f>
        <v>58475.042495999987</v>
      </c>
      <c r="G62" s="61">
        <f>SUM(G51:G61)</f>
        <v>116295.68693599998</v>
      </c>
      <c r="H62" s="61">
        <f>SUM(H51:H61)</f>
        <v>1395548.2432320002</v>
      </c>
      <c r="I62" s="67"/>
      <c r="J62" s="55"/>
      <c r="K62" s="55"/>
      <c r="L62" s="55"/>
    </row>
    <row r="63" spans="1:12">
      <c r="A63" s="248" t="s">
        <v>334</v>
      </c>
      <c r="B63" s="248"/>
      <c r="C63" s="248"/>
      <c r="D63" s="248"/>
      <c r="E63" s="248"/>
      <c r="F63" s="248"/>
      <c r="G63" s="68">
        <f>SUM(G33,G48,G62)</f>
        <v>410083.47567199997</v>
      </c>
      <c r="H63" s="68">
        <f>SUM(H33,H48,H62)</f>
        <v>4921001.7080640011</v>
      </c>
      <c r="I63" s="67"/>
      <c r="J63" s="55"/>
      <c r="K63" s="55"/>
      <c r="L63" s="55"/>
    </row>
    <row r="64" spans="1:12">
      <c r="A64" s="10"/>
      <c r="B64" s="238"/>
      <c r="C64" s="238"/>
      <c r="D64" s="4"/>
      <c r="E64" s="4"/>
      <c r="F64" s="4"/>
      <c r="G64" s="4"/>
      <c r="H64" s="4"/>
      <c r="I64" s="67"/>
      <c r="J64" s="55"/>
      <c r="K64" s="55"/>
      <c r="L64" s="55"/>
    </row>
    <row r="65" spans="1:12">
      <c r="A65" s="231" t="s">
        <v>333</v>
      </c>
      <c r="B65" s="232"/>
      <c r="C65" s="232"/>
      <c r="D65" s="232"/>
      <c r="E65" s="232"/>
      <c r="F65" s="232"/>
      <c r="G65" s="233"/>
      <c r="H65" s="11"/>
      <c r="I65" s="67"/>
      <c r="J65" s="55"/>
      <c r="K65" s="55"/>
      <c r="L65" s="55"/>
    </row>
    <row r="66" spans="1:12">
      <c r="A66" s="228" t="s">
        <v>502</v>
      </c>
      <c r="B66" s="229"/>
      <c r="C66" s="229"/>
      <c r="D66" s="229"/>
      <c r="E66" s="229"/>
      <c r="F66" s="229"/>
      <c r="G66" s="230"/>
      <c r="H66" s="11"/>
      <c r="J66" s="55"/>
      <c r="K66" s="55"/>
      <c r="L66" s="55"/>
    </row>
    <row r="67" spans="1:12" ht="15" customHeight="1">
      <c r="A67" s="9" t="s">
        <v>136</v>
      </c>
      <c r="B67" s="39" t="s">
        <v>96</v>
      </c>
      <c r="C67" s="39" t="s">
        <v>99</v>
      </c>
      <c r="D67" s="39" t="s">
        <v>137</v>
      </c>
      <c r="E67" s="39" t="s">
        <v>13</v>
      </c>
      <c r="F67" s="39" t="s">
        <v>11</v>
      </c>
      <c r="G67" s="39" t="s">
        <v>14</v>
      </c>
      <c r="H67" s="11"/>
    </row>
    <row r="68" spans="1:12" ht="15" customHeight="1">
      <c r="A68" s="9">
        <v>8</v>
      </c>
      <c r="B68" s="31" t="s">
        <v>2</v>
      </c>
      <c r="C68" s="3">
        <v>11</v>
      </c>
      <c r="D68" s="2">
        <v>22</v>
      </c>
      <c r="E68" s="3">
        <f>C68*D68</f>
        <v>242</v>
      </c>
      <c r="F68" s="3">
        <f>A68*E68</f>
        <v>1936</v>
      </c>
      <c r="G68" s="3">
        <f>12*F68</f>
        <v>23232</v>
      </c>
      <c r="H68" s="11"/>
    </row>
    <row r="69" spans="1:12" ht="15" customHeight="1">
      <c r="A69" s="9">
        <v>8</v>
      </c>
      <c r="B69" s="31" t="s">
        <v>138</v>
      </c>
      <c r="C69" s="3">
        <v>18</v>
      </c>
      <c r="D69" s="2">
        <v>22</v>
      </c>
      <c r="E69" s="3">
        <f>C69*D69</f>
        <v>396</v>
      </c>
      <c r="F69" s="3">
        <f>A69*E69</f>
        <v>3168</v>
      </c>
      <c r="G69" s="3">
        <f>12*F69</f>
        <v>38016</v>
      </c>
      <c r="H69" s="11"/>
    </row>
    <row r="70" spans="1:12" ht="15" customHeight="1">
      <c r="A70" s="235" t="s">
        <v>5</v>
      </c>
      <c r="B70" s="236"/>
      <c r="C70" s="236"/>
      <c r="D70" s="236"/>
      <c r="E70" s="237"/>
      <c r="F70" s="69">
        <f>SUM(F68:F69)</f>
        <v>5104</v>
      </c>
      <c r="G70" s="69">
        <f>SUM(G68:G69)</f>
        <v>61248</v>
      </c>
      <c r="H70" s="11"/>
    </row>
    <row r="71" spans="1:12" ht="15" customHeight="1">
      <c r="A71" s="228" t="s">
        <v>503</v>
      </c>
      <c r="B71" s="229"/>
      <c r="C71" s="229"/>
      <c r="D71" s="229"/>
      <c r="E71" s="229"/>
      <c r="F71" s="229"/>
      <c r="G71" s="230"/>
      <c r="H71" s="11"/>
    </row>
    <row r="72" spans="1:12" ht="15" customHeight="1">
      <c r="A72" s="9" t="s">
        <v>136</v>
      </c>
      <c r="B72" s="39" t="s">
        <v>96</v>
      </c>
      <c r="C72" s="39" t="s">
        <v>99</v>
      </c>
      <c r="D72" s="39" t="s">
        <v>137</v>
      </c>
      <c r="E72" s="39" t="s">
        <v>13</v>
      </c>
      <c r="F72" s="39" t="s">
        <v>11</v>
      </c>
      <c r="G72" s="39" t="s">
        <v>14</v>
      </c>
      <c r="H72" s="11"/>
    </row>
    <row r="73" spans="1:12" ht="15" customHeight="1">
      <c r="A73" s="9">
        <v>27</v>
      </c>
      <c r="B73" s="31" t="s">
        <v>2</v>
      </c>
      <c r="C73" s="3">
        <v>11</v>
      </c>
      <c r="D73" s="2">
        <v>22</v>
      </c>
      <c r="E73" s="3">
        <f>C73*D73</f>
        <v>242</v>
      </c>
      <c r="F73" s="3">
        <f>A73*E73</f>
        <v>6534</v>
      </c>
      <c r="G73" s="3">
        <f>12*F73</f>
        <v>78408</v>
      </c>
      <c r="H73" s="11"/>
    </row>
    <row r="74" spans="1:12" ht="15" customHeight="1">
      <c r="A74" s="9">
        <v>27</v>
      </c>
      <c r="B74" s="31" t="s">
        <v>138</v>
      </c>
      <c r="C74" s="3">
        <v>18</v>
      </c>
      <c r="D74" s="2">
        <v>22</v>
      </c>
      <c r="E74" s="3">
        <f>C74*D74</f>
        <v>396</v>
      </c>
      <c r="F74" s="3">
        <f>A74*E74</f>
        <v>10692</v>
      </c>
      <c r="G74" s="3">
        <f>12*F74</f>
        <v>128304</v>
      </c>
      <c r="H74" s="11"/>
    </row>
    <row r="75" spans="1:12" ht="15" customHeight="1">
      <c r="A75" s="235" t="s">
        <v>5</v>
      </c>
      <c r="B75" s="236"/>
      <c r="C75" s="236"/>
      <c r="D75" s="236"/>
      <c r="E75" s="237"/>
      <c r="F75" s="69">
        <f>SUM(F73:F74)</f>
        <v>17226</v>
      </c>
      <c r="G75" s="69">
        <f>SUM(G73:G74)</f>
        <v>206712</v>
      </c>
      <c r="H75" s="11"/>
    </row>
    <row r="76" spans="1:12" ht="15" customHeight="1">
      <c r="A76" s="228" t="s">
        <v>504</v>
      </c>
      <c r="B76" s="229"/>
      <c r="C76" s="229"/>
      <c r="D76" s="229"/>
      <c r="E76" s="229"/>
      <c r="F76" s="229"/>
      <c r="G76" s="230"/>
      <c r="H76" s="11"/>
    </row>
    <row r="77" spans="1:12" ht="15" customHeight="1">
      <c r="A77" s="9" t="s">
        <v>136</v>
      </c>
      <c r="B77" s="39" t="s">
        <v>96</v>
      </c>
      <c r="C77" s="39" t="s">
        <v>99</v>
      </c>
      <c r="D77" s="39" t="s">
        <v>137</v>
      </c>
      <c r="E77" s="39" t="s">
        <v>13</v>
      </c>
      <c r="F77" s="39" t="s">
        <v>11</v>
      </c>
      <c r="G77" s="39" t="s">
        <v>14</v>
      </c>
      <c r="H77" s="11"/>
    </row>
    <row r="78" spans="1:12" ht="15" customHeight="1">
      <c r="A78" s="9">
        <v>32</v>
      </c>
      <c r="B78" s="31" t="s">
        <v>2</v>
      </c>
      <c r="C78" s="3">
        <v>11</v>
      </c>
      <c r="D78" s="2">
        <v>22</v>
      </c>
      <c r="E78" s="3">
        <f>C78*D78</f>
        <v>242</v>
      </c>
      <c r="F78" s="3">
        <f>A78*E78</f>
        <v>7744</v>
      </c>
      <c r="G78" s="3">
        <f>12*F78</f>
        <v>92928</v>
      </c>
      <c r="H78" s="11"/>
    </row>
    <row r="79" spans="1:12" ht="15" customHeight="1">
      <c r="A79" s="9">
        <v>32</v>
      </c>
      <c r="B79" s="31" t="s">
        <v>138</v>
      </c>
      <c r="C79" s="3">
        <v>18</v>
      </c>
      <c r="D79" s="2">
        <v>22</v>
      </c>
      <c r="E79" s="3">
        <f>C79*D79</f>
        <v>396</v>
      </c>
      <c r="F79" s="3">
        <f>A79*E79</f>
        <v>12672</v>
      </c>
      <c r="G79" s="3">
        <f>12*F79</f>
        <v>152064</v>
      </c>
      <c r="H79" s="11"/>
    </row>
    <row r="80" spans="1:12" ht="15" customHeight="1">
      <c r="A80" s="235" t="s">
        <v>5</v>
      </c>
      <c r="B80" s="236"/>
      <c r="C80" s="236"/>
      <c r="D80" s="236"/>
      <c r="E80" s="237"/>
      <c r="F80" s="69">
        <f>SUM(F78:F79)</f>
        <v>20416</v>
      </c>
      <c r="G80" s="69">
        <f>SUM(G78:G79)</f>
        <v>244992</v>
      </c>
      <c r="H80" s="11"/>
    </row>
    <row r="81" spans="1:8" ht="15" customHeight="1">
      <c r="A81" s="228" t="s">
        <v>505</v>
      </c>
      <c r="B81" s="229"/>
      <c r="C81" s="229"/>
      <c r="D81" s="229"/>
      <c r="E81" s="229"/>
      <c r="F81" s="229"/>
      <c r="G81" s="230"/>
      <c r="H81" s="11"/>
    </row>
    <row r="82" spans="1:8" ht="15" customHeight="1">
      <c r="A82" s="9" t="s">
        <v>136</v>
      </c>
      <c r="B82" s="39" t="s">
        <v>96</v>
      </c>
      <c r="C82" s="39" t="s">
        <v>99</v>
      </c>
      <c r="D82" s="39" t="s">
        <v>137</v>
      </c>
      <c r="E82" s="39" t="s">
        <v>13</v>
      </c>
      <c r="F82" s="39" t="s">
        <v>11</v>
      </c>
      <c r="G82" s="39" t="s">
        <v>14</v>
      </c>
      <c r="H82" s="11"/>
    </row>
    <row r="83" spans="1:8" ht="15" customHeight="1">
      <c r="A83" s="9">
        <v>23</v>
      </c>
      <c r="B83" s="31" t="s">
        <v>2</v>
      </c>
      <c r="C83" s="3">
        <v>11</v>
      </c>
      <c r="D83" s="2">
        <v>22</v>
      </c>
      <c r="E83" s="3">
        <f>C83*D83</f>
        <v>242</v>
      </c>
      <c r="F83" s="3">
        <f>A83*E83</f>
        <v>5566</v>
      </c>
      <c r="G83" s="3">
        <f>12*F83</f>
        <v>66792</v>
      </c>
      <c r="H83" s="11"/>
    </row>
    <row r="84" spans="1:8" ht="15" customHeight="1">
      <c r="A84" s="9">
        <v>23</v>
      </c>
      <c r="B84" s="31" t="s">
        <v>138</v>
      </c>
      <c r="C84" s="3">
        <v>18</v>
      </c>
      <c r="D84" s="2">
        <v>22</v>
      </c>
      <c r="E84" s="3">
        <f>C84*D84</f>
        <v>396</v>
      </c>
      <c r="F84" s="3">
        <f>A84*E84</f>
        <v>9108</v>
      </c>
      <c r="G84" s="3">
        <f>12*F84</f>
        <v>109296</v>
      </c>
      <c r="H84" s="11"/>
    </row>
    <row r="85" spans="1:8" ht="15" customHeight="1">
      <c r="A85" s="235" t="s">
        <v>5</v>
      </c>
      <c r="B85" s="236"/>
      <c r="C85" s="236"/>
      <c r="D85" s="236"/>
      <c r="E85" s="237"/>
      <c r="F85" s="69">
        <f>SUM(F83:F84)</f>
        <v>14674</v>
      </c>
      <c r="G85" s="69">
        <f>SUM(G83:G84)</f>
        <v>176088</v>
      </c>
      <c r="H85" s="11"/>
    </row>
    <row r="86" spans="1:8" ht="15" customHeight="1">
      <c r="A86" s="249" t="s">
        <v>335</v>
      </c>
      <c r="B86" s="250"/>
      <c r="C86" s="250"/>
      <c r="D86" s="250"/>
      <c r="E86" s="250"/>
      <c r="F86" s="70">
        <f>SUM(F70,F75,F80,F85)</f>
        <v>57420</v>
      </c>
      <c r="G86" s="70">
        <f>SUM(G70,G75,G80,G85)</f>
        <v>689040</v>
      </c>
      <c r="H86" s="11"/>
    </row>
    <row r="87" spans="1:8">
      <c r="A87" s="4"/>
      <c r="B87" s="4"/>
      <c r="C87" s="4"/>
      <c r="D87" s="4"/>
      <c r="E87" s="4"/>
      <c r="F87" s="4"/>
      <c r="G87" s="4"/>
      <c r="H87" s="4"/>
    </row>
    <row r="88" spans="1:8">
      <c r="A88" s="234" t="s">
        <v>203</v>
      </c>
      <c r="B88" s="234"/>
      <c r="C88" s="234"/>
      <c r="D88" s="234"/>
      <c r="E88" s="234"/>
      <c r="F88" s="234"/>
      <c r="G88" s="4"/>
      <c r="H88" s="11"/>
    </row>
    <row r="89" spans="1:8">
      <c r="A89" s="246" t="s">
        <v>506</v>
      </c>
      <c r="B89" s="246"/>
      <c r="C89" s="246"/>
      <c r="D89" s="246"/>
      <c r="E89" s="246"/>
      <c r="F89" s="246"/>
      <c r="G89" s="4"/>
      <c r="H89" s="11"/>
    </row>
    <row r="90" spans="1:8" ht="26.25" customHeight="1">
      <c r="A90" s="9" t="s">
        <v>97</v>
      </c>
      <c r="B90" s="39" t="s">
        <v>8</v>
      </c>
      <c r="C90" s="39" t="s">
        <v>0</v>
      </c>
      <c r="D90" s="38" t="s">
        <v>139</v>
      </c>
      <c r="E90" s="39" t="s">
        <v>11</v>
      </c>
      <c r="F90" s="39" t="s">
        <v>14</v>
      </c>
      <c r="G90" s="4"/>
      <c r="H90" s="11"/>
    </row>
    <row r="91" spans="1:8">
      <c r="A91" s="25">
        <v>1</v>
      </c>
      <c r="B91" s="31" t="s">
        <v>105</v>
      </c>
      <c r="C91" s="2" t="s">
        <v>87</v>
      </c>
      <c r="D91" s="2">
        <v>12</v>
      </c>
      <c r="E91" s="3">
        <v>1768.8</v>
      </c>
      <c r="F91" s="3">
        <f>D91*E91</f>
        <v>21225.599999999999</v>
      </c>
      <c r="G91" s="4"/>
      <c r="H91" s="11"/>
    </row>
    <row r="92" spans="1:8">
      <c r="A92" s="25">
        <v>1</v>
      </c>
      <c r="B92" s="31" t="s">
        <v>106</v>
      </c>
      <c r="C92" s="2" t="s">
        <v>87</v>
      </c>
      <c r="D92" s="2">
        <v>12</v>
      </c>
      <c r="E92" s="3">
        <v>3488.36</v>
      </c>
      <c r="F92" s="3">
        <f>D92*E92</f>
        <v>41860.32</v>
      </c>
      <c r="G92" s="4"/>
      <c r="H92" s="11"/>
    </row>
    <row r="93" spans="1:8">
      <c r="A93" s="247" t="s">
        <v>204</v>
      </c>
      <c r="B93" s="247"/>
      <c r="C93" s="247"/>
      <c r="D93" s="247"/>
      <c r="E93" s="71">
        <f>SUM(E91:E92)</f>
        <v>5257.16</v>
      </c>
      <c r="F93" s="71">
        <f>SUM(F91:F92)</f>
        <v>63085.919999999998</v>
      </c>
      <c r="G93" s="4"/>
      <c r="H93" s="11"/>
    </row>
    <row r="94" spans="1:8">
      <c r="A94" s="12"/>
      <c r="B94" s="13"/>
      <c r="C94" s="13"/>
      <c r="D94" s="13"/>
      <c r="E94" s="13"/>
      <c r="F94" s="13"/>
      <c r="G94" s="4"/>
      <c r="H94" s="11"/>
    </row>
    <row r="95" spans="1:8" ht="15" customHeight="1">
      <c r="A95" s="240" t="s">
        <v>24</v>
      </c>
      <c r="B95" s="240"/>
      <c r="C95" s="240"/>
      <c r="D95" s="240"/>
      <c r="E95" s="240"/>
      <c r="F95" s="13"/>
      <c r="G95" s="4"/>
      <c r="H95" s="11"/>
    </row>
    <row r="96" spans="1:8" ht="15" customHeight="1">
      <c r="A96" s="239" t="s">
        <v>3</v>
      </c>
      <c r="B96" s="239"/>
      <c r="C96" s="239"/>
      <c r="D96" s="239"/>
      <c r="E96" s="72" t="s">
        <v>4</v>
      </c>
      <c r="F96" s="13"/>
      <c r="G96" s="4"/>
      <c r="H96" s="11"/>
    </row>
    <row r="97" spans="1:8" ht="15" customHeight="1">
      <c r="A97" s="220" t="s">
        <v>23</v>
      </c>
      <c r="B97" s="220"/>
      <c r="C97" s="220"/>
      <c r="D97" s="220"/>
      <c r="E97" s="24">
        <v>20</v>
      </c>
      <c r="F97" s="13"/>
      <c r="G97" s="13"/>
      <c r="H97" s="11"/>
    </row>
    <row r="98" spans="1:8" ht="15" customHeight="1">
      <c r="A98" s="220" t="s">
        <v>15</v>
      </c>
      <c r="B98" s="220"/>
      <c r="C98" s="220"/>
      <c r="D98" s="220"/>
      <c r="E98" s="24">
        <v>1</v>
      </c>
      <c r="F98" s="13"/>
      <c r="G98" s="13"/>
      <c r="H98" s="11"/>
    </row>
    <row r="99" spans="1:8" ht="15" customHeight="1">
      <c r="A99" s="220" t="s">
        <v>128</v>
      </c>
      <c r="B99" s="220"/>
      <c r="C99" s="220"/>
      <c r="D99" s="220"/>
      <c r="E99" s="24">
        <v>5.8</v>
      </c>
      <c r="F99" s="13"/>
      <c r="G99" s="13"/>
      <c r="H99" s="11"/>
    </row>
    <row r="100" spans="1:8" ht="15" customHeight="1">
      <c r="A100" s="220" t="s">
        <v>16</v>
      </c>
      <c r="B100" s="220"/>
      <c r="C100" s="220"/>
      <c r="D100" s="220"/>
      <c r="E100" s="24">
        <v>8</v>
      </c>
      <c r="F100" s="13"/>
      <c r="G100" s="13"/>
      <c r="H100" s="11"/>
    </row>
    <row r="101" spans="1:8" ht="15" customHeight="1">
      <c r="A101" s="220" t="s">
        <v>17</v>
      </c>
      <c r="B101" s="220"/>
      <c r="C101" s="220"/>
      <c r="D101" s="220"/>
      <c r="E101" s="24">
        <v>8.33</v>
      </c>
      <c r="F101" s="13"/>
      <c r="G101" s="13"/>
      <c r="H101" s="11"/>
    </row>
    <row r="102" spans="1:8" ht="15" customHeight="1">
      <c r="A102" s="220" t="s">
        <v>129</v>
      </c>
      <c r="B102" s="220"/>
      <c r="C102" s="220"/>
      <c r="D102" s="220"/>
      <c r="E102" s="24">
        <v>2.2999999999999998</v>
      </c>
      <c r="F102" s="13"/>
      <c r="G102" s="13"/>
      <c r="H102" s="11"/>
    </row>
    <row r="103" spans="1:8">
      <c r="A103" s="220" t="s">
        <v>320</v>
      </c>
      <c r="B103" s="220"/>
      <c r="C103" s="220"/>
      <c r="D103" s="220"/>
      <c r="E103" s="24">
        <v>0.7</v>
      </c>
      <c r="F103" s="13"/>
      <c r="G103" s="13"/>
      <c r="H103" s="11"/>
    </row>
    <row r="104" spans="1:8" ht="15" customHeight="1">
      <c r="A104" s="220" t="s">
        <v>18</v>
      </c>
      <c r="B104" s="220"/>
      <c r="C104" s="220"/>
      <c r="D104" s="220"/>
      <c r="E104" s="24">
        <v>8.33</v>
      </c>
      <c r="F104" s="13"/>
      <c r="G104" s="13"/>
      <c r="H104" s="11"/>
    </row>
    <row r="105" spans="1:8" ht="15" customHeight="1">
      <c r="A105" s="220" t="s">
        <v>130</v>
      </c>
      <c r="B105" s="220"/>
      <c r="C105" s="220"/>
      <c r="D105" s="220"/>
      <c r="E105" s="24">
        <v>2.77</v>
      </c>
      <c r="F105" s="13"/>
      <c r="G105" s="13"/>
      <c r="H105" s="11"/>
    </row>
    <row r="106" spans="1:8" ht="15" customHeight="1">
      <c r="A106" s="220" t="s">
        <v>131</v>
      </c>
      <c r="B106" s="220"/>
      <c r="C106" s="220"/>
      <c r="D106" s="220"/>
      <c r="E106" s="24">
        <v>5</v>
      </c>
      <c r="F106" s="13"/>
      <c r="G106" s="13"/>
      <c r="H106" s="11"/>
    </row>
    <row r="107" spans="1:8" ht="15" customHeight="1">
      <c r="A107" s="220" t="s">
        <v>132</v>
      </c>
      <c r="B107" s="220"/>
      <c r="C107" s="220"/>
      <c r="D107" s="220"/>
      <c r="E107" s="24">
        <v>0.04</v>
      </c>
      <c r="F107" s="13"/>
      <c r="G107" s="13"/>
      <c r="H107" s="11"/>
    </row>
    <row r="108" spans="1:8" ht="15" customHeight="1">
      <c r="A108" s="220" t="s">
        <v>133</v>
      </c>
      <c r="B108" s="220"/>
      <c r="C108" s="220"/>
      <c r="D108" s="220"/>
      <c r="E108" s="24">
        <v>4.25</v>
      </c>
      <c r="F108" s="13"/>
      <c r="G108" s="13"/>
      <c r="H108" s="11"/>
    </row>
    <row r="109" spans="1:8" ht="15" customHeight="1">
      <c r="A109" s="220" t="s">
        <v>134</v>
      </c>
      <c r="B109" s="220"/>
      <c r="C109" s="220"/>
      <c r="D109" s="220"/>
      <c r="E109" s="24">
        <v>0.7</v>
      </c>
      <c r="F109" s="13"/>
      <c r="G109" s="13"/>
      <c r="H109" s="11"/>
    </row>
    <row r="110" spans="1:8" ht="15" customHeight="1">
      <c r="A110" s="220" t="s">
        <v>135</v>
      </c>
      <c r="B110" s="220"/>
      <c r="C110" s="220"/>
      <c r="D110" s="220"/>
      <c r="E110" s="24">
        <v>2.2999999999999998</v>
      </c>
      <c r="F110" s="13"/>
      <c r="G110" s="13"/>
      <c r="H110" s="11"/>
    </row>
    <row r="111" spans="1:8" ht="15" customHeight="1">
      <c r="A111" s="276" t="s">
        <v>479</v>
      </c>
      <c r="B111" s="276"/>
      <c r="C111" s="276"/>
      <c r="D111" s="276"/>
      <c r="E111" s="73">
        <v>0.69520000000000004</v>
      </c>
      <c r="F111" s="13"/>
      <c r="G111" s="13"/>
      <c r="H111" s="11"/>
    </row>
    <row r="112" spans="1:8" ht="13.5" thickBot="1">
      <c r="A112" s="14"/>
      <c r="B112" s="14"/>
      <c r="C112" s="14"/>
      <c r="D112" s="14"/>
      <c r="E112" s="14"/>
      <c r="F112" s="14"/>
      <c r="G112" s="14"/>
      <c r="H112" s="11"/>
    </row>
    <row r="113" spans="1:8" ht="15" customHeight="1" thickBot="1">
      <c r="A113" s="223" t="s">
        <v>336</v>
      </c>
      <c r="B113" s="224"/>
      <c r="C113" s="224"/>
      <c r="D113" s="224"/>
      <c r="E113" s="224"/>
      <c r="F113" s="224"/>
      <c r="G113" s="224"/>
      <c r="H113" s="225"/>
    </row>
    <row r="114" spans="1:8" ht="15" customHeight="1">
      <c r="A114" s="221" t="s">
        <v>456</v>
      </c>
      <c r="B114" s="222"/>
      <c r="C114" s="222"/>
      <c r="D114" s="222"/>
      <c r="E114" s="222"/>
      <c r="F114" s="222"/>
      <c r="G114" s="222"/>
      <c r="H114" s="222"/>
    </row>
    <row r="115" spans="1:8" ht="25.5">
      <c r="A115" s="17" t="s">
        <v>1</v>
      </c>
      <c r="B115" s="38" t="s">
        <v>26</v>
      </c>
      <c r="C115" s="17" t="s">
        <v>114</v>
      </c>
      <c r="D115" s="38" t="s">
        <v>495</v>
      </c>
      <c r="E115" s="216" t="s">
        <v>27</v>
      </c>
      <c r="F115" s="217"/>
      <c r="G115" s="38" t="s">
        <v>99</v>
      </c>
      <c r="H115" s="38" t="s">
        <v>486</v>
      </c>
    </row>
    <row r="116" spans="1:8" ht="57" customHeight="1">
      <c r="A116" s="47">
        <v>1</v>
      </c>
      <c r="B116" s="137" t="s">
        <v>205</v>
      </c>
      <c r="C116" s="138">
        <v>10</v>
      </c>
      <c r="D116" s="139" t="s">
        <v>496</v>
      </c>
      <c r="E116" s="214" t="s">
        <v>624</v>
      </c>
      <c r="F116" s="215"/>
      <c r="G116" s="46">
        <v>6.01</v>
      </c>
      <c r="H116" s="46">
        <f>C116*G116</f>
        <v>60.099999999999994</v>
      </c>
    </row>
    <row r="117" spans="1:8" ht="76.5">
      <c r="A117" s="47">
        <v>2</v>
      </c>
      <c r="B117" s="137" t="s">
        <v>324</v>
      </c>
      <c r="C117" s="138">
        <v>20</v>
      </c>
      <c r="D117" s="139" t="s">
        <v>497</v>
      </c>
      <c r="E117" s="214" t="s">
        <v>625</v>
      </c>
      <c r="F117" s="215"/>
      <c r="G117" s="48">
        <v>26.74</v>
      </c>
      <c r="H117" s="46">
        <f t="shared" ref="H117:H118" si="16">C117*G117</f>
        <v>534.79999999999995</v>
      </c>
    </row>
    <row r="118" spans="1:8" ht="51">
      <c r="A118" s="49">
        <v>3</v>
      </c>
      <c r="B118" s="140" t="s">
        <v>209</v>
      </c>
      <c r="C118" s="141">
        <v>220</v>
      </c>
      <c r="D118" s="142" t="s">
        <v>498</v>
      </c>
      <c r="E118" s="214" t="s">
        <v>626</v>
      </c>
      <c r="F118" s="215"/>
      <c r="G118" s="51">
        <v>8.11</v>
      </c>
      <c r="H118" s="51">
        <f t="shared" si="16"/>
        <v>1784.1999999999998</v>
      </c>
    </row>
    <row r="119" spans="1:8" ht="15" customHeight="1">
      <c r="A119" s="235" t="s">
        <v>481</v>
      </c>
      <c r="B119" s="236"/>
      <c r="C119" s="236"/>
      <c r="D119" s="236"/>
      <c r="E119" s="236"/>
      <c r="F119" s="236"/>
      <c r="G119" s="237"/>
      <c r="H119" s="74">
        <f>SUM(H116:H118)</f>
        <v>2379.1</v>
      </c>
    </row>
    <row r="120" spans="1:8" ht="15" customHeight="1">
      <c r="A120" s="221" t="s">
        <v>440</v>
      </c>
      <c r="B120" s="222"/>
      <c r="C120" s="222"/>
      <c r="D120" s="222"/>
      <c r="E120" s="222"/>
      <c r="F120" s="222"/>
      <c r="G120" s="222"/>
      <c r="H120" s="222"/>
    </row>
    <row r="121" spans="1:8" ht="25.5">
      <c r="A121" s="17" t="s">
        <v>1</v>
      </c>
      <c r="B121" s="38" t="s">
        <v>26</v>
      </c>
      <c r="C121" s="17" t="s">
        <v>114</v>
      </c>
      <c r="D121" s="38" t="s">
        <v>495</v>
      </c>
      <c r="E121" s="216" t="s">
        <v>27</v>
      </c>
      <c r="F121" s="217"/>
      <c r="G121" s="38" t="s">
        <v>99</v>
      </c>
      <c r="H121" s="38" t="s">
        <v>486</v>
      </c>
    </row>
    <row r="122" spans="1:8" ht="16.5" customHeight="1">
      <c r="A122" s="47">
        <v>1</v>
      </c>
      <c r="B122" s="42" t="s">
        <v>205</v>
      </c>
      <c r="C122" s="19">
        <v>32</v>
      </c>
      <c r="D122" s="139" t="s">
        <v>498</v>
      </c>
      <c r="E122" s="214" t="s">
        <v>624</v>
      </c>
      <c r="F122" s="215"/>
      <c r="G122" s="46">
        <v>6.01</v>
      </c>
      <c r="H122" s="46">
        <f>C122*G122</f>
        <v>192.32</v>
      </c>
    </row>
    <row r="123" spans="1:8" ht="63.75">
      <c r="A123" s="110">
        <v>2</v>
      </c>
      <c r="B123" s="41" t="s">
        <v>206</v>
      </c>
      <c r="C123" s="19">
        <v>288</v>
      </c>
      <c r="D123" s="139" t="s">
        <v>498</v>
      </c>
      <c r="E123" s="214" t="s">
        <v>627</v>
      </c>
      <c r="F123" s="215"/>
      <c r="G123" s="46">
        <v>20.399999999999999</v>
      </c>
      <c r="H123" s="46">
        <f t="shared" ref="H123:H126" si="17">C123*G123</f>
        <v>5875.2</v>
      </c>
    </row>
    <row r="124" spans="1:8" s="152" customFormat="1">
      <c r="A124" s="145">
        <v>3</v>
      </c>
      <c r="B124" s="146" t="s">
        <v>207</v>
      </c>
      <c r="C124" s="138">
        <v>8</v>
      </c>
      <c r="D124" s="139" t="s">
        <v>498</v>
      </c>
      <c r="E124" s="214" t="s">
        <v>628</v>
      </c>
      <c r="F124" s="215"/>
      <c r="G124" s="151">
        <v>77.5</v>
      </c>
      <c r="H124" s="151">
        <f t="shared" si="17"/>
        <v>620</v>
      </c>
    </row>
    <row r="125" spans="1:8" s="152" customFormat="1" ht="38.25">
      <c r="A125" s="145">
        <v>4</v>
      </c>
      <c r="B125" s="146" t="s">
        <v>208</v>
      </c>
      <c r="C125" s="138">
        <v>8</v>
      </c>
      <c r="D125" s="139" t="s">
        <v>498</v>
      </c>
      <c r="E125" s="214" t="s">
        <v>629</v>
      </c>
      <c r="F125" s="215"/>
      <c r="G125" s="151">
        <v>78.31</v>
      </c>
      <c r="H125" s="151">
        <f t="shared" si="17"/>
        <v>626.48</v>
      </c>
    </row>
    <row r="126" spans="1:8" ht="76.5">
      <c r="A126" s="47">
        <v>5</v>
      </c>
      <c r="B126" s="41" t="s">
        <v>326</v>
      </c>
      <c r="C126" s="19">
        <v>25</v>
      </c>
      <c r="D126" s="139" t="s">
        <v>497</v>
      </c>
      <c r="E126" s="214" t="s">
        <v>630</v>
      </c>
      <c r="F126" s="215"/>
      <c r="G126" s="46">
        <v>26.74</v>
      </c>
      <c r="H126" s="46">
        <f t="shared" si="17"/>
        <v>668.5</v>
      </c>
    </row>
    <row r="127" spans="1:8" ht="63.75">
      <c r="A127" s="49">
        <v>6</v>
      </c>
      <c r="B127" s="52" t="s">
        <v>325</v>
      </c>
      <c r="C127" s="50">
        <v>704</v>
      </c>
      <c r="D127" s="142" t="s">
        <v>498</v>
      </c>
      <c r="E127" s="214" t="s">
        <v>626</v>
      </c>
      <c r="F127" s="215"/>
      <c r="G127" s="51">
        <v>8.11</v>
      </c>
      <c r="H127" s="51">
        <f>C127*G127</f>
        <v>5709.44</v>
      </c>
    </row>
    <row r="128" spans="1:8" ht="15" customHeight="1">
      <c r="A128" s="235" t="s">
        <v>480</v>
      </c>
      <c r="B128" s="236"/>
      <c r="C128" s="236"/>
      <c r="D128" s="236"/>
      <c r="E128" s="236"/>
      <c r="F128" s="236"/>
      <c r="G128" s="237"/>
      <c r="H128" s="74">
        <f>SUM(H122:H127)</f>
        <v>13691.939999999999</v>
      </c>
    </row>
    <row r="129" spans="1:8" ht="15" customHeight="1">
      <c r="A129" s="221" t="s">
        <v>484</v>
      </c>
      <c r="B129" s="222"/>
      <c r="C129" s="222"/>
      <c r="D129" s="222"/>
      <c r="E129" s="222"/>
      <c r="F129" s="222"/>
      <c r="G129" s="222"/>
      <c r="H129" s="222"/>
    </row>
    <row r="130" spans="1:8" ht="25.5">
      <c r="A130" s="17" t="s">
        <v>1</v>
      </c>
      <c r="B130" s="38" t="s">
        <v>26</v>
      </c>
      <c r="C130" s="17" t="s">
        <v>114</v>
      </c>
      <c r="D130" s="38" t="s">
        <v>495</v>
      </c>
      <c r="E130" s="216" t="s">
        <v>27</v>
      </c>
      <c r="F130" s="217"/>
      <c r="G130" s="38" t="s">
        <v>99</v>
      </c>
      <c r="H130" s="38" t="s">
        <v>486</v>
      </c>
    </row>
    <row r="131" spans="1:8">
      <c r="A131" s="47">
        <v>1</v>
      </c>
      <c r="B131" s="41" t="s">
        <v>205</v>
      </c>
      <c r="C131" s="19">
        <v>38</v>
      </c>
      <c r="D131" s="139" t="s">
        <v>498</v>
      </c>
      <c r="E131" s="214" t="s">
        <v>632</v>
      </c>
      <c r="F131" s="215"/>
      <c r="G131" s="46">
        <v>6.01</v>
      </c>
      <c r="H131" s="44">
        <f>C131*G131</f>
        <v>228.38</v>
      </c>
    </row>
    <row r="132" spans="1:8" ht="63.75">
      <c r="A132" s="47">
        <v>2</v>
      </c>
      <c r="B132" s="41" t="s">
        <v>206</v>
      </c>
      <c r="C132" s="19">
        <v>342</v>
      </c>
      <c r="D132" s="139" t="s">
        <v>498</v>
      </c>
      <c r="E132" s="214" t="s">
        <v>631</v>
      </c>
      <c r="F132" s="215"/>
      <c r="G132" s="46">
        <v>20.399999999999999</v>
      </c>
      <c r="H132" s="44">
        <f t="shared" ref="H132:H136" si="18">C132*G132</f>
        <v>6976.7999999999993</v>
      </c>
    </row>
    <row r="133" spans="1:8" s="152" customFormat="1">
      <c r="A133" s="145">
        <v>3</v>
      </c>
      <c r="B133" s="146" t="s">
        <v>207</v>
      </c>
      <c r="C133" s="138">
        <v>8</v>
      </c>
      <c r="D133" s="139" t="s">
        <v>498</v>
      </c>
      <c r="E133" s="214" t="s">
        <v>633</v>
      </c>
      <c r="F133" s="215"/>
      <c r="G133" s="151">
        <v>157.97999999999999</v>
      </c>
      <c r="H133" s="143">
        <f t="shared" si="18"/>
        <v>1263.8399999999999</v>
      </c>
    </row>
    <row r="134" spans="1:8" s="152" customFormat="1" ht="38.25">
      <c r="A134" s="145">
        <v>4</v>
      </c>
      <c r="B134" s="146" t="s">
        <v>208</v>
      </c>
      <c r="C134" s="138">
        <v>8</v>
      </c>
      <c r="D134" s="139" t="s">
        <v>498</v>
      </c>
      <c r="E134" s="214" t="s">
        <v>631</v>
      </c>
      <c r="F134" s="215"/>
      <c r="G134" s="151">
        <v>115.84</v>
      </c>
      <c r="H134" s="143">
        <f t="shared" si="18"/>
        <v>926.72</v>
      </c>
    </row>
    <row r="135" spans="1:8" ht="76.5">
      <c r="A135" s="47">
        <v>5</v>
      </c>
      <c r="B135" s="41" t="s">
        <v>326</v>
      </c>
      <c r="C135" s="19">
        <v>25</v>
      </c>
      <c r="D135" s="139" t="s">
        <v>497</v>
      </c>
      <c r="E135" s="214" t="s">
        <v>630</v>
      </c>
      <c r="F135" s="215"/>
      <c r="G135" s="46">
        <v>26.74</v>
      </c>
      <c r="H135" s="44">
        <f t="shared" si="18"/>
        <v>668.5</v>
      </c>
    </row>
    <row r="136" spans="1:8" ht="63.75">
      <c r="A136" s="49">
        <v>6</v>
      </c>
      <c r="B136" s="52" t="s">
        <v>325</v>
      </c>
      <c r="C136" s="50">
        <v>836</v>
      </c>
      <c r="D136" s="142" t="s">
        <v>28</v>
      </c>
      <c r="E136" s="214" t="s">
        <v>626</v>
      </c>
      <c r="F136" s="215"/>
      <c r="G136" s="51">
        <v>8.11</v>
      </c>
      <c r="H136" s="53">
        <f t="shared" si="18"/>
        <v>6779.9599999999991</v>
      </c>
    </row>
    <row r="137" spans="1:8" ht="15" customHeight="1">
      <c r="A137" s="235" t="s">
        <v>482</v>
      </c>
      <c r="B137" s="236"/>
      <c r="C137" s="236"/>
      <c r="D137" s="236"/>
      <c r="E137" s="236"/>
      <c r="F137" s="236"/>
      <c r="G137" s="237"/>
      <c r="H137" s="74">
        <f>SUM(H131:H136)</f>
        <v>16844.199999999997</v>
      </c>
    </row>
    <row r="138" spans="1:8" ht="15" customHeight="1">
      <c r="A138" s="221" t="s">
        <v>485</v>
      </c>
      <c r="B138" s="222"/>
      <c r="C138" s="222"/>
      <c r="D138" s="222"/>
      <c r="E138" s="222"/>
      <c r="F138" s="222"/>
      <c r="G138" s="222"/>
      <c r="H138" s="222"/>
    </row>
    <row r="139" spans="1:8" ht="25.5">
      <c r="A139" s="17" t="s">
        <v>1</v>
      </c>
      <c r="B139" s="38" t="s">
        <v>26</v>
      </c>
      <c r="C139" s="17" t="s">
        <v>114</v>
      </c>
      <c r="D139" s="38" t="s">
        <v>495</v>
      </c>
      <c r="E139" s="216" t="s">
        <v>27</v>
      </c>
      <c r="F139" s="217"/>
      <c r="G139" s="38" t="s">
        <v>99</v>
      </c>
      <c r="H139" s="38" t="s">
        <v>486</v>
      </c>
    </row>
    <row r="140" spans="1:8">
      <c r="A140" s="47">
        <v>1</v>
      </c>
      <c r="B140" s="41" t="s">
        <v>205</v>
      </c>
      <c r="C140" s="19">
        <v>28</v>
      </c>
      <c r="D140" s="139" t="s">
        <v>498</v>
      </c>
      <c r="E140" s="214" t="s">
        <v>624</v>
      </c>
      <c r="F140" s="215"/>
      <c r="G140" s="46">
        <v>6.01</v>
      </c>
      <c r="H140" s="45">
        <f>C140*G140</f>
        <v>168.28</v>
      </c>
    </row>
    <row r="141" spans="1:8" ht="63.75">
      <c r="A141" s="47">
        <v>2</v>
      </c>
      <c r="B141" s="41" t="s">
        <v>206</v>
      </c>
      <c r="C141" s="19">
        <v>252</v>
      </c>
      <c r="D141" s="139" t="s">
        <v>498</v>
      </c>
      <c r="E141" s="214" t="s">
        <v>634</v>
      </c>
      <c r="F141" s="215"/>
      <c r="G141" s="46">
        <v>20.399999999999999</v>
      </c>
      <c r="H141" s="45">
        <f t="shared" ref="H141:H145" si="19">C141*G141</f>
        <v>5140.7999999999993</v>
      </c>
    </row>
    <row r="142" spans="1:8" s="152" customFormat="1">
      <c r="A142" s="145">
        <v>3</v>
      </c>
      <c r="B142" s="146" t="s">
        <v>207</v>
      </c>
      <c r="C142" s="138">
        <v>8</v>
      </c>
      <c r="D142" s="139" t="s">
        <v>498</v>
      </c>
      <c r="E142" s="214" t="s">
        <v>633</v>
      </c>
      <c r="F142" s="215"/>
      <c r="G142" s="151">
        <v>157.97999999999999</v>
      </c>
      <c r="H142" s="144">
        <f t="shared" si="19"/>
        <v>1263.8399999999999</v>
      </c>
    </row>
    <row r="143" spans="1:8" s="152" customFormat="1" ht="38.25">
      <c r="A143" s="145">
        <v>4</v>
      </c>
      <c r="B143" s="146" t="s">
        <v>208</v>
      </c>
      <c r="C143" s="138">
        <v>8</v>
      </c>
      <c r="D143" s="139" t="s">
        <v>498</v>
      </c>
      <c r="E143" s="214" t="s">
        <v>626</v>
      </c>
      <c r="F143" s="215"/>
      <c r="G143" s="151">
        <v>115.84</v>
      </c>
      <c r="H143" s="144">
        <f t="shared" si="19"/>
        <v>926.72</v>
      </c>
    </row>
    <row r="144" spans="1:8" ht="76.5">
      <c r="A144" s="47">
        <v>5</v>
      </c>
      <c r="B144" s="41" t="s">
        <v>326</v>
      </c>
      <c r="C144" s="19">
        <v>25</v>
      </c>
      <c r="D144" s="139" t="s">
        <v>497</v>
      </c>
      <c r="E144" s="214" t="s">
        <v>630</v>
      </c>
      <c r="F144" s="215"/>
      <c r="G144" s="46">
        <v>115.84</v>
      </c>
      <c r="H144" s="45">
        <f t="shared" si="19"/>
        <v>2896</v>
      </c>
    </row>
    <row r="145" spans="1:8" ht="63.75">
      <c r="A145" s="49">
        <v>6</v>
      </c>
      <c r="B145" s="52" t="s">
        <v>325</v>
      </c>
      <c r="C145" s="50">
        <v>616</v>
      </c>
      <c r="D145" s="142" t="s">
        <v>498</v>
      </c>
      <c r="E145" s="214" t="s">
        <v>626</v>
      </c>
      <c r="F145" s="215"/>
      <c r="G145" s="51">
        <v>8.11</v>
      </c>
      <c r="H145" s="54">
        <f t="shared" si="19"/>
        <v>4995.7599999999993</v>
      </c>
    </row>
    <row r="146" spans="1:8" ht="15" customHeight="1">
      <c r="A146" s="235" t="s">
        <v>483</v>
      </c>
      <c r="B146" s="236"/>
      <c r="C146" s="236"/>
      <c r="D146" s="236"/>
      <c r="E146" s="236"/>
      <c r="F146" s="236"/>
      <c r="G146" s="237"/>
      <c r="H146" s="74">
        <f>SUM(H140:H145)</f>
        <v>15391.399999999998</v>
      </c>
    </row>
    <row r="147" spans="1:8" ht="15" customHeight="1">
      <c r="A147" s="235" t="s">
        <v>337</v>
      </c>
      <c r="B147" s="236"/>
      <c r="C147" s="236"/>
      <c r="D147" s="236"/>
      <c r="E147" s="236"/>
      <c r="F147" s="236"/>
      <c r="G147" s="237"/>
      <c r="H147" s="74">
        <f>SUM(H119,H128,H137,H146)</f>
        <v>48306.64</v>
      </c>
    </row>
    <row r="149" spans="1:8" ht="15" customHeight="1">
      <c r="A149" s="191" t="s">
        <v>338</v>
      </c>
      <c r="B149" s="191"/>
      <c r="C149" s="191"/>
      <c r="D149" s="191"/>
      <c r="E149" s="191"/>
      <c r="F149" s="191"/>
      <c r="G149" s="191"/>
      <c r="H149" s="191"/>
    </row>
    <row r="150" spans="1:8" ht="15" customHeight="1">
      <c r="A150" s="157" t="s">
        <v>602</v>
      </c>
      <c r="B150" s="157"/>
      <c r="C150" s="157"/>
      <c r="D150" s="157"/>
      <c r="E150" s="157"/>
      <c r="F150" s="157"/>
      <c r="G150" s="157"/>
      <c r="H150" s="157"/>
    </row>
    <row r="151" spans="1:8" ht="25.5">
      <c r="A151" s="17" t="s">
        <v>1</v>
      </c>
      <c r="B151" s="38" t="s">
        <v>26</v>
      </c>
      <c r="C151" s="17" t="s">
        <v>114</v>
      </c>
      <c r="D151" s="38" t="s">
        <v>495</v>
      </c>
      <c r="E151" s="216" t="s">
        <v>27</v>
      </c>
      <c r="F151" s="217"/>
      <c r="G151" s="38" t="s">
        <v>99</v>
      </c>
      <c r="H151" s="38" t="s">
        <v>486</v>
      </c>
    </row>
    <row r="152" spans="1:8" ht="51">
      <c r="A152" s="16">
        <v>1</v>
      </c>
      <c r="B152" s="75" t="s">
        <v>104</v>
      </c>
      <c r="C152" s="20">
        <v>844</v>
      </c>
      <c r="D152" s="76" t="s">
        <v>28</v>
      </c>
      <c r="E152" s="218" t="s">
        <v>635</v>
      </c>
      <c r="F152" s="218"/>
      <c r="G152" s="115">
        <v>19.34</v>
      </c>
      <c r="H152" s="45">
        <f t="shared" ref="H152:H153" si="20">C152*G152</f>
        <v>16322.96</v>
      </c>
    </row>
    <row r="153" spans="1:8" ht="191.25">
      <c r="A153" s="16">
        <v>2</v>
      </c>
      <c r="B153" s="77" t="s">
        <v>140</v>
      </c>
      <c r="C153" s="20">
        <v>844</v>
      </c>
      <c r="D153" s="76" t="s">
        <v>498</v>
      </c>
      <c r="E153" s="218" t="s">
        <v>636</v>
      </c>
      <c r="F153" s="218"/>
      <c r="G153" s="115">
        <v>11.25</v>
      </c>
      <c r="H153" s="45">
        <f t="shared" si="20"/>
        <v>9495</v>
      </c>
    </row>
    <row r="154" spans="1:8">
      <c r="A154" s="156" t="s">
        <v>519</v>
      </c>
      <c r="B154" s="156"/>
      <c r="C154" s="156"/>
      <c r="D154" s="156"/>
      <c r="E154" s="156"/>
      <c r="F154" s="156"/>
      <c r="G154" s="156"/>
      <c r="H154" s="105">
        <f>SUM(H152:H153)</f>
        <v>25817.96</v>
      </c>
    </row>
    <row r="155" spans="1:8" ht="15" customHeight="1">
      <c r="A155" s="157" t="s">
        <v>603</v>
      </c>
      <c r="B155" s="157"/>
      <c r="C155" s="157"/>
      <c r="D155" s="157"/>
      <c r="E155" s="157"/>
      <c r="F155" s="157"/>
      <c r="G155" s="157"/>
      <c r="H155" s="157"/>
    </row>
    <row r="156" spans="1:8" ht="15.75" customHeight="1">
      <c r="A156" s="17" t="s">
        <v>1</v>
      </c>
      <c r="B156" s="38" t="s">
        <v>26</v>
      </c>
      <c r="C156" s="17" t="s">
        <v>114</v>
      </c>
      <c r="D156" s="38" t="s">
        <v>0</v>
      </c>
      <c r="E156" s="154" t="s">
        <v>27</v>
      </c>
      <c r="F156" s="154"/>
      <c r="G156" s="38" t="s">
        <v>99</v>
      </c>
      <c r="H156" s="38" t="s">
        <v>486</v>
      </c>
    </row>
    <row r="157" spans="1:8" ht="51">
      <c r="A157" s="16">
        <v>1</v>
      </c>
      <c r="B157" s="75" t="s">
        <v>104</v>
      </c>
      <c r="C157" s="20">
        <v>1035</v>
      </c>
      <c r="D157" s="76" t="s">
        <v>28</v>
      </c>
      <c r="E157" s="218" t="s">
        <v>637</v>
      </c>
      <c r="F157" s="218"/>
      <c r="G157" s="115">
        <v>19.34</v>
      </c>
      <c r="H157" s="45">
        <f t="shared" ref="H157:H158" si="21">C157*G157</f>
        <v>20016.900000000001</v>
      </c>
    </row>
    <row r="158" spans="1:8" ht="215.25" customHeight="1">
      <c r="A158" s="16">
        <v>2</v>
      </c>
      <c r="B158" s="77" t="s">
        <v>140</v>
      </c>
      <c r="C158" s="20">
        <v>1035</v>
      </c>
      <c r="D158" s="76" t="s">
        <v>498</v>
      </c>
      <c r="E158" s="218" t="s">
        <v>638</v>
      </c>
      <c r="F158" s="218"/>
      <c r="G158" s="115">
        <v>11.25</v>
      </c>
      <c r="H158" s="45">
        <f t="shared" si="21"/>
        <v>11643.75</v>
      </c>
    </row>
    <row r="159" spans="1:8">
      <c r="A159" s="156" t="s">
        <v>520</v>
      </c>
      <c r="B159" s="156"/>
      <c r="C159" s="156"/>
      <c r="D159" s="156"/>
      <c r="E159" s="156"/>
      <c r="F159" s="156"/>
      <c r="G159" s="156"/>
      <c r="H159" s="105">
        <f>SUM(H157:H158)</f>
        <v>31660.65</v>
      </c>
    </row>
    <row r="160" spans="1:8">
      <c r="A160" s="157" t="s">
        <v>604</v>
      </c>
      <c r="B160" s="157"/>
      <c r="C160" s="157"/>
      <c r="D160" s="157"/>
      <c r="E160" s="157"/>
      <c r="F160" s="157"/>
      <c r="G160" s="157"/>
      <c r="H160" s="157"/>
    </row>
    <row r="161" spans="1:8">
      <c r="A161" s="17" t="s">
        <v>1</v>
      </c>
      <c r="B161" s="38" t="s">
        <v>26</v>
      </c>
      <c r="C161" s="17" t="s">
        <v>114</v>
      </c>
      <c r="D161" s="38" t="s">
        <v>0</v>
      </c>
      <c r="E161" s="154" t="s">
        <v>27</v>
      </c>
      <c r="F161" s="154"/>
      <c r="G161" s="38" t="s">
        <v>6</v>
      </c>
      <c r="H161" s="112" t="s">
        <v>486</v>
      </c>
    </row>
    <row r="162" spans="1:8" ht="51">
      <c r="A162" s="16">
        <v>1</v>
      </c>
      <c r="B162" s="75" t="s">
        <v>104</v>
      </c>
      <c r="C162" s="20">
        <v>627</v>
      </c>
      <c r="D162" s="76" t="s">
        <v>28</v>
      </c>
      <c r="E162" s="218" t="s">
        <v>340</v>
      </c>
      <c r="F162" s="218"/>
      <c r="G162" s="115">
        <v>19.34</v>
      </c>
      <c r="H162" s="45">
        <f t="shared" ref="H162:H163" si="22">C162*G162</f>
        <v>12126.18</v>
      </c>
    </row>
    <row r="163" spans="1:8" ht="216.75" customHeight="1">
      <c r="A163" s="16">
        <v>2</v>
      </c>
      <c r="B163" s="77" t="s">
        <v>140</v>
      </c>
      <c r="C163" s="20">
        <v>627</v>
      </c>
      <c r="D163" s="76" t="s">
        <v>498</v>
      </c>
      <c r="E163" s="218" t="s">
        <v>639</v>
      </c>
      <c r="F163" s="218"/>
      <c r="G163" s="115">
        <v>11.25</v>
      </c>
      <c r="H163" s="45">
        <f t="shared" si="22"/>
        <v>7053.75</v>
      </c>
    </row>
    <row r="164" spans="1:8">
      <c r="A164" s="156" t="s">
        <v>521</v>
      </c>
      <c r="B164" s="156"/>
      <c r="C164" s="156"/>
      <c r="D164" s="156"/>
      <c r="E164" s="156"/>
      <c r="F164" s="156"/>
      <c r="G164" s="156"/>
      <c r="H164" s="105">
        <f>SUM(H162:H163)</f>
        <v>19179.93</v>
      </c>
    </row>
    <row r="165" spans="1:8" ht="15" customHeight="1">
      <c r="A165" s="161" t="s">
        <v>339</v>
      </c>
      <c r="B165" s="161"/>
      <c r="C165" s="161"/>
      <c r="D165" s="161"/>
      <c r="E165" s="161"/>
      <c r="F165" s="161"/>
      <c r="G165" s="161"/>
      <c r="H165" s="106">
        <f>SUM(H154,H159,H164)</f>
        <v>76658.540000000008</v>
      </c>
    </row>
    <row r="166" spans="1:8">
      <c r="A166" s="78"/>
      <c r="B166" s="78"/>
      <c r="C166" s="78"/>
      <c r="D166" s="78"/>
      <c r="E166" s="78"/>
      <c r="F166" s="78"/>
      <c r="G166" s="78"/>
      <c r="H166" s="78"/>
    </row>
    <row r="167" spans="1:8" ht="15" customHeight="1">
      <c r="A167" s="191" t="s">
        <v>341</v>
      </c>
      <c r="B167" s="191"/>
      <c r="C167" s="191"/>
      <c r="D167" s="191"/>
      <c r="E167" s="191"/>
      <c r="F167" s="191"/>
      <c r="G167" s="191"/>
      <c r="H167" s="191"/>
    </row>
    <row r="168" spans="1:8" ht="15" customHeight="1">
      <c r="A168" s="157" t="s">
        <v>605</v>
      </c>
      <c r="B168" s="157"/>
      <c r="C168" s="157"/>
      <c r="D168" s="157"/>
      <c r="E168" s="157"/>
      <c r="F168" s="157"/>
      <c r="G168" s="157"/>
      <c r="H168" s="157"/>
    </row>
    <row r="169" spans="1:8" s="18" customFormat="1" ht="16.5" customHeight="1">
      <c r="A169" s="39" t="s">
        <v>1</v>
      </c>
      <c r="B169" s="38" t="s">
        <v>26</v>
      </c>
      <c r="C169" s="39" t="s">
        <v>114</v>
      </c>
      <c r="D169" s="38" t="s">
        <v>0</v>
      </c>
      <c r="E169" s="154" t="s">
        <v>27</v>
      </c>
      <c r="F169" s="154"/>
      <c r="G169" s="38" t="s">
        <v>6</v>
      </c>
      <c r="H169" s="112" t="s">
        <v>486</v>
      </c>
    </row>
    <row r="170" spans="1:8" ht="38.25">
      <c r="A170" s="16">
        <v>1</v>
      </c>
      <c r="B170" s="40" t="s">
        <v>210</v>
      </c>
      <c r="C170" s="16">
        <v>1</v>
      </c>
      <c r="D170" s="136" t="s">
        <v>623</v>
      </c>
      <c r="E170" s="155" t="s">
        <v>212</v>
      </c>
      <c r="F170" s="155"/>
      <c r="G170" s="115">
        <v>356.33</v>
      </c>
      <c r="H170" s="45">
        <f t="shared" ref="H170:H176" si="23">C170*G170</f>
        <v>356.33</v>
      </c>
    </row>
    <row r="171" spans="1:8" ht="51">
      <c r="A171" s="16">
        <v>2</v>
      </c>
      <c r="B171" s="40" t="s">
        <v>211</v>
      </c>
      <c r="C171" s="16">
        <v>1</v>
      </c>
      <c r="D171" s="16" t="s">
        <v>28</v>
      </c>
      <c r="E171" s="155" t="s">
        <v>213</v>
      </c>
      <c r="F171" s="155"/>
      <c r="G171" s="115">
        <v>680</v>
      </c>
      <c r="H171" s="45">
        <f t="shared" si="23"/>
        <v>680</v>
      </c>
    </row>
    <row r="172" spans="1:8" ht="38.25">
      <c r="A172" s="16">
        <v>3</v>
      </c>
      <c r="B172" s="79" t="s">
        <v>101</v>
      </c>
      <c r="C172" s="16">
        <v>1</v>
      </c>
      <c r="D172" s="136" t="s">
        <v>623</v>
      </c>
      <c r="E172" s="155" t="s">
        <v>214</v>
      </c>
      <c r="F172" s="155"/>
      <c r="G172" s="44">
        <v>399</v>
      </c>
      <c r="H172" s="45">
        <f t="shared" si="23"/>
        <v>399</v>
      </c>
    </row>
    <row r="173" spans="1:8" ht="102">
      <c r="A173" s="16">
        <v>4</v>
      </c>
      <c r="B173" s="40" t="s">
        <v>102</v>
      </c>
      <c r="C173" s="16">
        <v>1</v>
      </c>
      <c r="D173" s="136" t="s">
        <v>623</v>
      </c>
      <c r="E173" s="155" t="s">
        <v>214</v>
      </c>
      <c r="F173" s="155"/>
      <c r="G173" s="115">
        <v>1000</v>
      </c>
      <c r="H173" s="45">
        <f t="shared" si="23"/>
        <v>1000</v>
      </c>
    </row>
    <row r="174" spans="1:8" ht="63.75">
      <c r="A174" s="16">
        <v>5</v>
      </c>
      <c r="B174" s="40" t="s">
        <v>115</v>
      </c>
      <c r="C174" s="20">
        <v>1</v>
      </c>
      <c r="D174" s="136" t="s">
        <v>623</v>
      </c>
      <c r="E174" s="155" t="s">
        <v>342</v>
      </c>
      <c r="F174" s="155"/>
      <c r="G174" s="44">
        <v>560</v>
      </c>
      <c r="H174" s="45">
        <f t="shared" si="23"/>
        <v>560</v>
      </c>
    </row>
    <row r="175" spans="1:8" ht="25.5">
      <c r="A175" s="16">
        <v>6</v>
      </c>
      <c r="B175" s="41" t="s">
        <v>103</v>
      </c>
      <c r="C175" s="21">
        <v>30</v>
      </c>
      <c r="D175" s="136" t="s">
        <v>623</v>
      </c>
      <c r="E175" s="155" t="s">
        <v>215</v>
      </c>
      <c r="F175" s="155"/>
      <c r="G175" s="44">
        <v>14.68</v>
      </c>
      <c r="H175" s="45">
        <f t="shared" si="23"/>
        <v>440.4</v>
      </c>
    </row>
    <row r="176" spans="1:8" ht="204">
      <c r="A176" s="16">
        <v>7</v>
      </c>
      <c r="B176" s="79" t="s">
        <v>141</v>
      </c>
      <c r="C176" s="20">
        <v>844</v>
      </c>
      <c r="D176" s="16" t="s">
        <v>28</v>
      </c>
      <c r="E176" s="155" t="s">
        <v>640</v>
      </c>
      <c r="F176" s="155"/>
      <c r="G176" s="44">
        <v>11.25</v>
      </c>
      <c r="H176" s="45">
        <f t="shared" si="23"/>
        <v>9495</v>
      </c>
    </row>
    <row r="177" spans="1:8">
      <c r="A177" s="242" t="s">
        <v>522</v>
      </c>
      <c r="B177" s="242"/>
      <c r="C177" s="242"/>
      <c r="D177" s="242"/>
      <c r="E177" s="242"/>
      <c r="F177" s="242"/>
      <c r="G177" s="242"/>
      <c r="H177" s="107">
        <f>SUM(H170:H176)</f>
        <v>12930.73</v>
      </c>
    </row>
    <row r="178" spans="1:8">
      <c r="A178" s="157" t="s">
        <v>606</v>
      </c>
      <c r="B178" s="157"/>
      <c r="C178" s="157"/>
      <c r="D178" s="157"/>
      <c r="E178" s="157"/>
      <c r="F178" s="157"/>
      <c r="G178" s="157"/>
      <c r="H178" s="157"/>
    </row>
    <row r="179" spans="1:8" ht="16.5" customHeight="1">
      <c r="A179" s="39" t="s">
        <v>1</v>
      </c>
      <c r="B179" s="39" t="s">
        <v>26</v>
      </c>
      <c r="C179" s="39" t="s">
        <v>114</v>
      </c>
      <c r="D179" s="39" t="s">
        <v>0</v>
      </c>
      <c r="E179" s="219" t="s">
        <v>27</v>
      </c>
      <c r="F179" s="219"/>
      <c r="G179" s="39" t="s">
        <v>6</v>
      </c>
      <c r="H179" s="112" t="s">
        <v>486</v>
      </c>
    </row>
    <row r="180" spans="1:8" ht="38.25">
      <c r="A180" s="2">
        <v>1</v>
      </c>
      <c r="B180" s="40" t="s">
        <v>29</v>
      </c>
      <c r="C180" s="16">
        <v>1</v>
      </c>
      <c r="D180" s="136" t="s">
        <v>623</v>
      </c>
      <c r="E180" s="155" t="s">
        <v>217</v>
      </c>
      <c r="F180" s="155"/>
      <c r="G180" s="44">
        <v>356.33</v>
      </c>
      <c r="H180" s="45">
        <f t="shared" ref="H180:H186" si="24">C180*G180</f>
        <v>356.33</v>
      </c>
    </row>
    <row r="181" spans="1:8" ht="51">
      <c r="A181" s="16">
        <v>2</v>
      </c>
      <c r="B181" s="40" t="s">
        <v>30</v>
      </c>
      <c r="C181" s="16">
        <v>1</v>
      </c>
      <c r="D181" s="16" t="s">
        <v>28</v>
      </c>
      <c r="E181" s="155" t="s">
        <v>216</v>
      </c>
      <c r="F181" s="155"/>
      <c r="G181" s="115">
        <v>680</v>
      </c>
      <c r="H181" s="45">
        <f t="shared" si="24"/>
        <v>680</v>
      </c>
    </row>
    <row r="182" spans="1:8" ht="38.25">
      <c r="A182" s="16">
        <v>3</v>
      </c>
      <c r="B182" s="40" t="s">
        <v>101</v>
      </c>
      <c r="C182" s="16">
        <v>1</v>
      </c>
      <c r="D182" s="136" t="s">
        <v>623</v>
      </c>
      <c r="E182" s="155" t="s">
        <v>214</v>
      </c>
      <c r="F182" s="155"/>
      <c r="G182" s="115">
        <v>399</v>
      </c>
      <c r="H182" s="45">
        <f t="shared" si="24"/>
        <v>399</v>
      </c>
    </row>
    <row r="183" spans="1:8" ht="102">
      <c r="A183" s="16">
        <v>4</v>
      </c>
      <c r="B183" s="40" t="s">
        <v>102</v>
      </c>
      <c r="C183" s="16">
        <v>1</v>
      </c>
      <c r="D183" s="136" t="s">
        <v>623</v>
      </c>
      <c r="E183" s="155" t="s">
        <v>214</v>
      </c>
      <c r="F183" s="155"/>
      <c r="G183" s="44">
        <v>1000</v>
      </c>
      <c r="H183" s="45">
        <f t="shared" si="24"/>
        <v>1000</v>
      </c>
    </row>
    <row r="184" spans="1:8" ht="63.75">
      <c r="A184" s="16">
        <v>5</v>
      </c>
      <c r="B184" s="40" t="s">
        <v>115</v>
      </c>
      <c r="C184" s="16">
        <v>1</v>
      </c>
      <c r="D184" s="136" t="s">
        <v>623</v>
      </c>
      <c r="E184" s="155" t="s">
        <v>641</v>
      </c>
      <c r="F184" s="155"/>
      <c r="G184" s="115">
        <v>560</v>
      </c>
      <c r="H184" s="45">
        <f t="shared" si="24"/>
        <v>560</v>
      </c>
    </row>
    <row r="185" spans="1:8" ht="25.5">
      <c r="A185" s="16">
        <v>6</v>
      </c>
      <c r="B185" s="40" t="s">
        <v>103</v>
      </c>
      <c r="C185" s="21">
        <v>30</v>
      </c>
      <c r="D185" s="136" t="s">
        <v>623</v>
      </c>
      <c r="E185" s="155" t="s">
        <v>215</v>
      </c>
      <c r="F185" s="155"/>
      <c r="G185" s="44">
        <v>14.68</v>
      </c>
      <c r="H185" s="45">
        <f t="shared" si="24"/>
        <v>440.4</v>
      </c>
    </row>
    <row r="186" spans="1:8" ht="204">
      <c r="A186" s="16">
        <v>7</v>
      </c>
      <c r="B186" s="40" t="s">
        <v>141</v>
      </c>
      <c r="C186" s="21">
        <v>1035</v>
      </c>
      <c r="D186" s="136" t="s">
        <v>498</v>
      </c>
      <c r="E186" s="155" t="s">
        <v>642</v>
      </c>
      <c r="F186" s="155"/>
      <c r="G186" s="44">
        <v>11.25</v>
      </c>
      <c r="H186" s="45">
        <f t="shared" si="24"/>
        <v>11643.75</v>
      </c>
    </row>
    <row r="187" spans="1:8">
      <c r="A187" s="156" t="s">
        <v>523</v>
      </c>
      <c r="B187" s="156"/>
      <c r="C187" s="156"/>
      <c r="D187" s="156"/>
      <c r="E187" s="156"/>
      <c r="F187" s="156"/>
      <c r="G187" s="156"/>
      <c r="H187" s="108">
        <f>SUM(H180:H186)</f>
        <v>15079.48</v>
      </c>
    </row>
    <row r="188" spans="1:8">
      <c r="A188" s="157" t="s">
        <v>607</v>
      </c>
      <c r="B188" s="157"/>
      <c r="C188" s="157"/>
      <c r="D188" s="157"/>
      <c r="E188" s="157"/>
      <c r="F188" s="157"/>
      <c r="G188" s="157"/>
      <c r="H188" s="157"/>
    </row>
    <row r="189" spans="1:8">
      <c r="A189" s="39" t="s">
        <v>1</v>
      </c>
      <c r="B189" s="39" t="s">
        <v>26</v>
      </c>
      <c r="C189" s="39" t="s">
        <v>114</v>
      </c>
      <c r="D189" s="39" t="s">
        <v>0</v>
      </c>
      <c r="E189" s="219" t="s">
        <v>27</v>
      </c>
      <c r="F189" s="219"/>
      <c r="G189" s="39" t="s">
        <v>6</v>
      </c>
      <c r="H189" s="112" t="s">
        <v>486</v>
      </c>
    </row>
    <row r="190" spans="1:8" ht="38.25">
      <c r="A190" s="2">
        <v>1</v>
      </c>
      <c r="B190" s="40" t="s">
        <v>29</v>
      </c>
      <c r="C190" s="16">
        <v>1</v>
      </c>
      <c r="D190" s="136" t="s">
        <v>623</v>
      </c>
      <c r="E190" s="155" t="s">
        <v>217</v>
      </c>
      <c r="F190" s="155"/>
      <c r="G190" s="44">
        <v>356.33</v>
      </c>
      <c r="H190" s="45">
        <f t="shared" ref="H190:H196" si="25">C190*G190</f>
        <v>356.33</v>
      </c>
    </row>
    <row r="191" spans="1:8" ht="51">
      <c r="A191" s="16">
        <v>2</v>
      </c>
      <c r="B191" s="40" t="s">
        <v>30</v>
      </c>
      <c r="C191" s="16">
        <v>1</v>
      </c>
      <c r="D191" s="16" t="s">
        <v>28</v>
      </c>
      <c r="E191" s="155" t="s">
        <v>216</v>
      </c>
      <c r="F191" s="155"/>
      <c r="G191" s="115">
        <v>680</v>
      </c>
      <c r="H191" s="45">
        <f t="shared" si="25"/>
        <v>680</v>
      </c>
    </row>
    <row r="192" spans="1:8" ht="38.25">
      <c r="A192" s="16">
        <v>3</v>
      </c>
      <c r="B192" s="40" t="s">
        <v>101</v>
      </c>
      <c r="C192" s="16">
        <v>1</v>
      </c>
      <c r="D192" s="136" t="s">
        <v>623</v>
      </c>
      <c r="E192" s="155" t="s">
        <v>214</v>
      </c>
      <c r="F192" s="155"/>
      <c r="G192" s="115">
        <v>399</v>
      </c>
      <c r="H192" s="45">
        <f t="shared" si="25"/>
        <v>399</v>
      </c>
    </row>
    <row r="193" spans="1:13" ht="102">
      <c r="A193" s="16">
        <v>4</v>
      </c>
      <c r="B193" s="40" t="s">
        <v>102</v>
      </c>
      <c r="C193" s="16">
        <v>1</v>
      </c>
      <c r="D193" s="136" t="s">
        <v>623</v>
      </c>
      <c r="E193" s="155" t="s">
        <v>214</v>
      </c>
      <c r="F193" s="155"/>
      <c r="G193" s="44">
        <v>1000</v>
      </c>
      <c r="H193" s="45">
        <f t="shared" si="25"/>
        <v>1000</v>
      </c>
    </row>
    <row r="194" spans="1:13" ht="63.75">
      <c r="A194" s="16">
        <v>5</v>
      </c>
      <c r="B194" s="40" t="s">
        <v>115</v>
      </c>
      <c r="C194" s="16">
        <v>1</v>
      </c>
      <c r="D194" s="136" t="s">
        <v>623</v>
      </c>
      <c r="E194" s="155" t="s">
        <v>344</v>
      </c>
      <c r="F194" s="155"/>
      <c r="G194" s="115">
        <v>560</v>
      </c>
      <c r="H194" s="45">
        <f t="shared" si="25"/>
        <v>560</v>
      </c>
    </row>
    <row r="195" spans="1:13" ht="25.5">
      <c r="A195" s="16">
        <v>6</v>
      </c>
      <c r="B195" s="40" t="s">
        <v>103</v>
      </c>
      <c r="C195" s="21">
        <v>30</v>
      </c>
      <c r="D195" s="136" t="s">
        <v>623</v>
      </c>
      <c r="E195" s="155" t="s">
        <v>215</v>
      </c>
      <c r="F195" s="155"/>
      <c r="G195" s="44">
        <v>14.68</v>
      </c>
      <c r="H195" s="45">
        <f t="shared" si="25"/>
        <v>440.4</v>
      </c>
    </row>
    <row r="196" spans="1:13" ht="213.75" customHeight="1">
      <c r="A196" s="16">
        <v>7</v>
      </c>
      <c r="B196" s="40" t="s">
        <v>141</v>
      </c>
      <c r="C196" s="21">
        <v>627</v>
      </c>
      <c r="D196" s="16" t="s">
        <v>28</v>
      </c>
      <c r="E196" s="155" t="s">
        <v>643</v>
      </c>
      <c r="F196" s="155"/>
      <c r="G196" s="44">
        <v>11.25</v>
      </c>
      <c r="H196" s="45">
        <f t="shared" si="25"/>
        <v>7053.75</v>
      </c>
    </row>
    <row r="197" spans="1:13">
      <c r="A197" s="156" t="s">
        <v>524</v>
      </c>
      <c r="B197" s="156"/>
      <c r="C197" s="156"/>
      <c r="D197" s="156"/>
      <c r="E197" s="156"/>
      <c r="F197" s="156"/>
      <c r="G197" s="156"/>
      <c r="H197" s="108">
        <f>SUM(H190:H196)</f>
        <v>10489.48</v>
      </c>
    </row>
    <row r="198" spans="1:13" ht="15" customHeight="1">
      <c r="A198" s="161" t="s">
        <v>343</v>
      </c>
      <c r="B198" s="161"/>
      <c r="C198" s="161"/>
      <c r="D198" s="161"/>
      <c r="E198" s="161"/>
      <c r="F198" s="161"/>
      <c r="G198" s="161"/>
      <c r="H198" s="109">
        <f>SUM(H177,H187,H197)</f>
        <v>38499.69</v>
      </c>
    </row>
    <row r="199" spans="1:13" ht="15" customHeight="1">
      <c r="A199" s="80"/>
      <c r="B199" s="80"/>
      <c r="C199" s="80"/>
      <c r="D199" s="80"/>
      <c r="E199" s="80"/>
      <c r="F199" s="80"/>
      <c r="G199" s="80"/>
      <c r="H199" s="80"/>
    </row>
    <row r="200" spans="1:13" ht="15" customHeight="1">
      <c r="A200" s="191" t="s">
        <v>345</v>
      </c>
      <c r="B200" s="191"/>
      <c r="C200" s="191"/>
      <c r="D200" s="191"/>
      <c r="E200" s="191"/>
      <c r="F200" s="191"/>
      <c r="G200" s="191"/>
      <c r="H200" s="191"/>
    </row>
    <row r="201" spans="1:13" ht="15" customHeight="1">
      <c r="A201" s="157" t="s">
        <v>608</v>
      </c>
      <c r="B201" s="157"/>
      <c r="C201" s="157"/>
      <c r="D201" s="157"/>
      <c r="E201" s="157"/>
      <c r="F201" s="157"/>
      <c r="G201" s="157"/>
      <c r="H201" s="157"/>
      <c r="J201" s="55"/>
      <c r="K201" s="55"/>
      <c r="L201" s="55"/>
      <c r="M201" s="55"/>
    </row>
    <row r="202" spans="1:13">
      <c r="A202" s="39" t="s">
        <v>1</v>
      </c>
      <c r="B202" s="39" t="s">
        <v>26</v>
      </c>
      <c r="C202" s="39" t="s">
        <v>114</v>
      </c>
      <c r="D202" s="39" t="s">
        <v>0</v>
      </c>
      <c r="E202" s="219" t="s">
        <v>27</v>
      </c>
      <c r="F202" s="219"/>
      <c r="G202" s="39" t="s">
        <v>6</v>
      </c>
      <c r="H202" s="112" t="s">
        <v>486</v>
      </c>
      <c r="J202" s="55"/>
      <c r="K202" s="55"/>
      <c r="L202" s="55"/>
      <c r="M202" s="55"/>
    </row>
    <row r="203" spans="1:13" ht="38.25">
      <c r="A203" s="2">
        <v>1</v>
      </c>
      <c r="B203" s="40" t="s">
        <v>29</v>
      </c>
      <c r="C203" s="2">
        <v>1</v>
      </c>
      <c r="D203" s="125" t="s">
        <v>623</v>
      </c>
      <c r="E203" s="155" t="s">
        <v>347</v>
      </c>
      <c r="F203" s="155"/>
      <c r="G203" s="115">
        <v>356.33</v>
      </c>
      <c r="H203" s="45">
        <f t="shared" ref="H203:H215" si="26">C203*G203</f>
        <v>356.33</v>
      </c>
      <c r="J203" s="55"/>
      <c r="K203" s="55"/>
      <c r="L203" s="55"/>
      <c r="M203" s="55"/>
    </row>
    <row r="204" spans="1:13" ht="51">
      <c r="A204" s="2">
        <v>2</v>
      </c>
      <c r="B204" s="40" t="s">
        <v>30</v>
      </c>
      <c r="C204" s="2">
        <v>1</v>
      </c>
      <c r="D204" s="16" t="s">
        <v>28</v>
      </c>
      <c r="E204" s="155" t="s">
        <v>348</v>
      </c>
      <c r="F204" s="155"/>
      <c r="G204" s="44">
        <v>680</v>
      </c>
      <c r="H204" s="45">
        <f t="shared" si="26"/>
        <v>680</v>
      </c>
      <c r="J204" s="55"/>
      <c r="K204" s="55"/>
      <c r="L204" s="55"/>
      <c r="M204" s="55"/>
    </row>
    <row r="205" spans="1:13" ht="38.25">
      <c r="A205" s="122">
        <v>3</v>
      </c>
      <c r="B205" s="135" t="s">
        <v>302</v>
      </c>
      <c r="C205" s="139">
        <v>8</v>
      </c>
      <c r="D205" s="139" t="s">
        <v>28</v>
      </c>
      <c r="E205" s="241" t="s">
        <v>349</v>
      </c>
      <c r="F205" s="241"/>
      <c r="G205" s="143">
        <v>173.22</v>
      </c>
      <c r="H205" s="144">
        <f t="shared" si="26"/>
        <v>1385.76</v>
      </c>
      <c r="J205" s="55"/>
      <c r="K205" s="55"/>
      <c r="L205" s="55"/>
      <c r="M205" s="55"/>
    </row>
    <row r="206" spans="1:13" ht="102">
      <c r="A206" s="2">
        <v>4</v>
      </c>
      <c r="B206" s="40" t="s">
        <v>31</v>
      </c>
      <c r="C206" s="16">
        <v>1</v>
      </c>
      <c r="D206" s="136" t="s">
        <v>623</v>
      </c>
      <c r="E206" s="155" t="s">
        <v>350</v>
      </c>
      <c r="F206" s="155"/>
      <c r="G206" s="44">
        <v>1820</v>
      </c>
      <c r="H206" s="45">
        <f t="shared" si="26"/>
        <v>1820</v>
      </c>
      <c r="J206" s="55"/>
      <c r="K206" s="55"/>
      <c r="L206" s="55"/>
      <c r="M206" s="55"/>
    </row>
    <row r="207" spans="1:13" ht="63.75">
      <c r="A207" s="2">
        <v>5</v>
      </c>
      <c r="B207" s="40" t="s">
        <v>116</v>
      </c>
      <c r="C207" s="16">
        <v>1</v>
      </c>
      <c r="D207" s="136" t="s">
        <v>623</v>
      </c>
      <c r="E207" s="155" t="s">
        <v>360</v>
      </c>
      <c r="F207" s="155"/>
      <c r="G207" s="44">
        <v>693.33333333333337</v>
      </c>
      <c r="H207" s="45">
        <f t="shared" si="26"/>
        <v>693.33333333333337</v>
      </c>
      <c r="J207" s="55"/>
      <c r="K207" s="55"/>
      <c r="L207" s="55"/>
      <c r="M207" s="55"/>
    </row>
    <row r="208" spans="1:13" ht="63.75">
      <c r="A208" s="2">
        <v>6</v>
      </c>
      <c r="B208" s="40" t="s">
        <v>32</v>
      </c>
      <c r="C208" s="21">
        <v>1970</v>
      </c>
      <c r="D208" s="136" t="s">
        <v>623</v>
      </c>
      <c r="E208" s="155" t="s">
        <v>361</v>
      </c>
      <c r="F208" s="155"/>
      <c r="G208" s="44">
        <v>2.4666666666666668</v>
      </c>
      <c r="H208" s="45">
        <f t="shared" si="26"/>
        <v>4859.3333333333339</v>
      </c>
      <c r="J208" s="55"/>
      <c r="K208" s="55"/>
      <c r="L208" s="55"/>
      <c r="M208" s="55"/>
    </row>
    <row r="209" spans="1:13" ht="51">
      <c r="A209" s="2">
        <v>7</v>
      </c>
      <c r="B209" s="40" t="s">
        <v>33</v>
      </c>
      <c r="C209" s="16">
        <v>1</v>
      </c>
      <c r="D209" s="136" t="s">
        <v>623</v>
      </c>
      <c r="E209" s="155" t="s">
        <v>362</v>
      </c>
      <c r="F209" s="155"/>
      <c r="G209" s="44">
        <v>860</v>
      </c>
      <c r="H209" s="45">
        <f t="shared" si="26"/>
        <v>860</v>
      </c>
      <c r="J209" s="55"/>
      <c r="K209" s="55"/>
      <c r="L209" s="55"/>
      <c r="M209" s="55"/>
    </row>
    <row r="210" spans="1:13" ht="63.75">
      <c r="A210" s="2">
        <v>8</v>
      </c>
      <c r="B210" s="40" t="s">
        <v>34</v>
      </c>
      <c r="C210" s="16">
        <v>1</v>
      </c>
      <c r="D210" s="136" t="s">
        <v>623</v>
      </c>
      <c r="E210" s="155" t="s">
        <v>363</v>
      </c>
      <c r="F210" s="155"/>
      <c r="G210" s="44">
        <v>860</v>
      </c>
      <c r="H210" s="45">
        <f t="shared" si="26"/>
        <v>860</v>
      </c>
      <c r="J210" s="55"/>
      <c r="K210" s="55"/>
      <c r="L210" s="55"/>
      <c r="M210" s="55"/>
    </row>
    <row r="211" spans="1:13" ht="85.5" customHeight="1">
      <c r="A211" s="2">
        <v>9</v>
      </c>
      <c r="B211" s="40" t="s">
        <v>142</v>
      </c>
      <c r="C211" s="20">
        <v>1</v>
      </c>
      <c r="D211" s="136" t="s">
        <v>623</v>
      </c>
      <c r="E211" s="155" t="s">
        <v>351</v>
      </c>
      <c r="F211" s="155"/>
      <c r="G211" s="44">
        <v>436.67</v>
      </c>
      <c r="H211" s="45">
        <f t="shared" si="26"/>
        <v>436.67</v>
      </c>
      <c r="J211" s="55"/>
      <c r="K211" s="55"/>
      <c r="L211" s="55"/>
      <c r="M211" s="55"/>
    </row>
    <row r="212" spans="1:13" ht="63.75">
      <c r="A212" s="2">
        <v>10</v>
      </c>
      <c r="B212" s="40" t="s">
        <v>143</v>
      </c>
      <c r="C212" s="20">
        <v>1</v>
      </c>
      <c r="D212" s="136" t="s">
        <v>623</v>
      </c>
      <c r="E212" s="155" t="s">
        <v>352</v>
      </c>
      <c r="F212" s="155"/>
      <c r="G212" s="44">
        <v>220</v>
      </c>
      <c r="H212" s="45">
        <f t="shared" si="26"/>
        <v>220</v>
      </c>
      <c r="J212" s="55"/>
      <c r="K212" s="55"/>
      <c r="L212" s="55"/>
      <c r="M212" s="55"/>
    </row>
    <row r="213" spans="1:13" ht="76.5">
      <c r="A213" s="2">
        <v>11</v>
      </c>
      <c r="B213" s="40" t="s">
        <v>35</v>
      </c>
      <c r="C213" s="16">
        <v>1</v>
      </c>
      <c r="D213" s="136" t="s">
        <v>623</v>
      </c>
      <c r="E213" s="155" t="s">
        <v>353</v>
      </c>
      <c r="F213" s="155"/>
      <c r="G213" s="44">
        <v>330</v>
      </c>
      <c r="H213" s="45">
        <f t="shared" si="26"/>
        <v>330</v>
      </c>
      <c r="J213" s="55"/>
      <c r="K213" s="55"/>
      <c r="L213" s="55"/>
      <c r="M213" s="55"/>
    </row>
    <row r="214" spans="1:13" ht="51">
      <c r="A214" s="2">
        <v>12</v>
      </c>
      <c r="B214" s="40" t="s">
        <v>100</v>
      </c>
      <c r="C214" s="16">
        <v>5</v>
      </c>
      <c r="D214" s="136" t="s">
        <v>623</v>
      </c>
      <c r="E214" s="155" t="s">
        <v>354</v>
      </c>
      <c r="F214" s="155"/>
      <c r="G214" s="44">
        <v>192.57</v>
      </c>
      <c r="H214" s="45">
        <f t="shared" si="26"/>
        <v>962.84999999999991</v>
      </c>
      <c r="J214" s="55"/>
      <c r="K214" s="55"/>
      <c r="L214" s="55"/>
      <c r="M214" s="55"/>
    </row>
    <row r="215" spans="1:13" ht="38.25">
      <c r="A215" s="153">
        <v>13</v>
      </c>
      <c r="B215" s="40" t="s">
        <v>144</v>
      </c>
      <c r="C215" s="16">
        <v>3</v>
      </c>
      <c r="D215" s="136" t="s">
        <v>623</v>
      </c>
      <c r="E215" s="155" t="s">
        <v>355</v>
      </c>
      <c r="F215" s="155"/>
      <c r="G215" s="44">
        <v>210</v>
      </c>
      <c r="H215" s="45">
        <f t="shared" si="26"/>
        <v>630</v>
      </c>
      <c r="J215" s="55"/>
      <c r="K215" s="55"/>
      <c r="L215" s="55"/>
      <c r="M215" s="55"/>
    </row>
    <row r="216" spans="1:13">
      <c r="A216" s="156" t="s">
        <v>525</v>
      </c>
      <c r="B216" s="156"/>
      <c r="C216" s="156"/>
      <c r="D216" s="156"/>
      <c r="E216" s="156"/>
      <c r="F216" s="156"/>
      <c r="G216" s="156"/>
      <c r="H216" s="107">
        <f>SUM(H203:H215)</f>
        <v>14094.276666666668</v>
      </c>
      <c r="J216" s="55"/>
      <c r="K216" s="55"/>
      <c r="L216" s="55"/>
      <c r="M216" s="55"/>
    </row>
    <row r="217" spans="1:13">
      <c r="A217" s="157" t="s">
        <v>609</v>
      </c>
      <c r="B217" s="157"/>
      <c r="C217" s="157"/>
      <c r="D217" s="157"/>
      <c r="E217" s="157"/>
      <c r="F217" s="157"/>
      <c r="G217" s="157"/>
      <c r="H217" s="157"/>
      <c r="J217" s="55"/>
      <c r="K217" s="55"/>
      <c r="L217" s="55"/>
      <c r="M217" s="55"/>
    </row>
    <row r="218" spans="1:13">
      <c r="A218" s="39" t="s">
        <v>1</v>
      </c>
      <c r="B218" s="39" t="s">
        <v>26</v>
      </c>
      <c r="C218" s="39" t="s">
        <v>114</v>
      </c>
      <c r="D218" s="39" t="s">
        <v>0</v>
      </c>
      <c r="E218" s="219" t="s">
        <v>27</v>
      </c>
      <c r="F218" s="219"/>
      <c r="G218" s="39" t="s">
        <v>6</v>
      </c>
      <c r="H218" s="112" t="s">
        <v>486</v>
      </c>
      <c r="J218" s="55"/>
      <c r="K218" s="55"/>
      <c r="L218" s="55"/>
      <c r="M218" s="55"/>
    </row>
    <row r="219" spans="1:13" ht="38.25">
      <c r="A219" s="2">
        <v>1</v>
      </c>
      <c r="B219" s="40" t="s">
        <v>29</v>
      </c>
      <c r="C219" s="2">
        <v>1</v>
      </c>
      <c r="D219" s="2" t="s">
        <v>28</v>
      </c>
      <c r="E219" s="155" t="s">
        <v>347</v>
      </c>
      <c r="F219" s="155"/>
      <c r="G219" s="115">
        <v>356.33</v>
      </c>
      <c r="H219" s="45">
        <f t="shared" ref="H219:H231" si="27">C219*G219</f>
        <v>356.33</v>
      </c>
      <c r="J219" s="55"/>
      <c r="K219" s="55"/>
      <c r="L219" s="55"/>
      <c r="M219" s="55"/>
    </row>
    <row r="220" spans="1:13" ht="51">
      <c r="A220" s="2">
        <v>2</v>
      </c>
      <c r="B220" s="40" t="s">
        <v>30</v>
      </c>
      <c r="C220" s="2">
        <v>1</v>
      </c>
      <c r="D220" s="16" t="s">
        <v>28</v>
      </c>
      <c r="E220" s="155" t="s">
        <v>348</v>
      </c>
      <c r="F220" s="155"/>
      <c r="G220" s="44">
        <v>680</v>
      </c>
      <c r="H220" s="45">
        <f t="shared" si="27"/>
        <v>680</v>
      </c>
      <c r="J220" s="55"/>
      <c r="K220" s="55"/>
      <c r="L220" s="55"/>
      <c r="M220" s="55"/>
    </row>
    <row r="221" spans="1:13" ht="38.25">
      <c r="A221" s="2">
        <v>3</v>
      </c>
      <c r="B221" s="40" t="s">
        <v>302</v>
      </c>
      <c r="C221" s="16">
        <v>8</v>
      </c>
      <c r="D221" s="16" t="s">
        <v>28</v>
      </c>
      <c r="E221" s="155" t="s">
        <v>349</v>
      </c>
      <c r="F221" s="155"/>
      <c r="G221" s="44">
        <v>173.22</v>
      </c>
      <c r="H221" s="45">
        <f t="shared" si="27"/>
        <v>1385.76</v>
      </c>
      <c r="J221" s="55"/>
      <c r="K221" s="55"/>
      <c r="L221" s="55"/>
      <c r="M221" s="55"/>
    </row>
    <row r="222" spans="1:13" ht="102">
      <c r="A222" s="122">
        <v>4</v>
      </c>
      <c r="B222" s="135" t="s">
        <v>31</v>
      </c>
      <c r="C222" s="139">
        <v>1</v>
      </c>
      <c r="D222" s="139" t="s">
        <v>28</v>
      </c>
      <c r="E222" s="241" t="s">
        <v>350</v>
      </c>
      <c r="F222" s="241"/>
      <c r="G222" s="143">
        <v>1820</v>
      </c>
      <c r="H222" s="144">
        <f t="shared" si="27"/>
        <v>1820</v>
      </c>
      <c r="J222" s="55"/>
      <c r="K222" s="55"/>
      <c r="L222" s="55"/>
      <c r="M222" s="55"/>
    </row>
    <row r="223" spans="1:13" ht="63.75">
      <c r="A223" s="2">
        <v>5</v>
      </c>
      <c r="B223" s="40" t="s">
        <v>116</v>
      </c>
      <c r="C223" s="16">
        <v>1</v>
      </c>
      <c r="D223" s="16" t="s">
        <v>25</v>
      </c>
      <c r="E223" s="155" t="s">
        <v>356</v>
      </c>
      <c r="F223" s="155"/>
      <c r="G223" s="44">
        <v>693.33333333333337</v>
      </c>
      <c r="H223" s="45">
        <f t="shared" si="27"/>
        <v>693.33333333333337</v>
      </c>
      <c r="J223" s="55"/>
      <c r="K223" s="55"/>
      <c r="L223" s="55"/>
      <c r="M223" s="55"/>
    </row>
    <row r="224" spans="1:13" ht="63.75">
      <c r="A224" s="2">
        <v>6</v>
      </c>
      <c r="B224" s="40" t="s">
        <v>32</v>
      </c>
      <c r="C224" s="21">
        <v>2415</v>
      </c>
      <c r="D224" s="16" t="s">
        <v>25</v>
      </c>
      <c r="E224" s="155" t="s">
        <v>357</v>
      </c>
      <c r="F224" s="155"/>
      <c r="G224" s="44">
        <v>2.4666666666666668</v>
      </c>
      <c r="H224" s="45">
        <f t="shared" si="27"/>
        <v>5957</v>
      </c>
      <c r="J224" s="55"/>
      <c r="K224" s="55"/>
      <c r="L224" s="55"/>
      <c r="M224" s="55"/>
    </row>
    <row r="225" spans="1:13" ht="51">
      <c r="A225" s="2">
        <v>7</v>
      </c>
      <c r="B225" s="40" t="s">
        <v>33</v>
      </c>
      <c r="C225" s="16">
        <v>1</v>
      </c>
      <c r="D225" s="16" t="s">
        <v>28</v>
      </c>
      <c r="E225" s="155" t="s">
        <v>358</v>
      </c>
      <c r="F225" s="155"/>
      <c r="G225" s="44">
        <v>860</v>
      </c>
      <c r="H225" s="45">
        <f t="shared" si="27"/>
        <v>860</v>
      </c>
      <c r="J225" s="55"/>
      <c r="K225" s="55"/>
      <c r="L225" s="55"/>
      <c r="M225" s="55"/>
    </row>
    <row r="226" spans="1:13" ht="63.75">
      <c r="A226" s="2">
        <v>8</v>
      </c>
      <c r="B226" s="40" t="s">
        <v>34</v>
      </c>
      <c r="C226" s="16">
        <v>1</v>
      </c>
      <c r="D226" s="16" t="s">
        <v>28</v>
      </c>
      <c r="E226" s="155" t="s">
        <v>359</v>
      </c>
      <c r="F226" s="155"/>
      <c r="G226" s="44">
        <v>860</v>
      </c>
      <c r="H226" s="45">
        <f t="shared" si="27"/>
        <v>860</v>
      </c>
      <c r="J226" s="55"/>
      <c r="K226" s="55"/>
      <c r="L226" s="55"/>
      <c r="M226" s="55"/>
    </row>
    <row r="227" spans="1:13" ht="76.5">
      <c r="A227" s="2">
        <v>9</v>
      </c>
      <c r="B227" s="40" t="s">
        <v>142</v>
      </c>
      <c r="C227" s="20">
        <v>1</v>
      </c>
      <c r="D227" s="16" t="s">
        <v>25</v>
      </c>
      <c r="E227" s="155" t="s">
        <v>351</v>
      </c>
      <c r="F227" s="155"/>
      <c r="G227" s="44">
        <v>436.67</v>
      </c>
      <c r="H227" s="45">
        <f t="shared" si="27"/>
        <v>436.67</v>
      </c>
      <c r="J227" s="55"/>
      <c r="K227" s="55"/>
      <c r="L227" s="55"/>
      <c r="M227" s="55"/>
    </row>
    <row r="228" spans="1:13" ht="63.75">
      <c r="A228" s="2">
        <v>10</v>
      </c>
      <c r="B228" s="40" t="s">
        <v>143</v>
      </c>
      <c r="C228" s="20">
        <v>1</v>
      </c>
      <c r="D228" s="16" t="s">
        <v>28</v>
      </c>
      <c r="E228" s="155" t="s">
        <v>352</v>
      </c>
      <c r="F228" s="155"/>
      <c r="G228" s="44">
        <v>220</v>
      </c>
      <c r="H228" s="45">
        <f t="shared" si="27"/>
        <v>220</v>
      </c>
      <c r="J228" s="55"/>
      <c r="K228" s="55"/>
      <c r="L228" s="55"/>
      <c r="M228" s="55"/>
    </row>
    <row r="229" spans="1:13" ht="76.5">
      <c r="A229" s="2">
        <v>11</v>
      </c>
      <c r="B229" s="40" t="s">
        <v>35</v>
      </c>
      <c r="C229" s="16">
        <v>1</v>
      </c>
      <c r="D229" s="16" t="s">
        <v>28</v>
      </c>
      <c r="E229" s="155" t="s">
        <v>353</v>
      </c>
      <c r="F229" s="155"/>
      <c r="G229" s="44">
        <v>330</v>
      </c>
      <c r="H229" s="45">
        <f t="shared" si="27"/>
        <v>330</v>
      </c>
      <c r="J229" s="55"/>
      <c r="K229" s="55"/>
      <c r="L229" s="55"/>
      <c r="M229" s="55"/>
    </row>
    <row r="230" spans="1:13" ht="51">
      <c r="A230" s="2">
        <v>12</v>
      </c>
      <c r="B230" s="40" t="s">
        <v>100</v>
      </c>
      <c r="C230" s="16">
        <v>5</v>
      </c>
      <c r="D230" s="16" t="s">
        <v>28</v>
      </c>
      <c r="E230" s="155" t="s">
        <v>354</v>
      </c>
      <c r="F230" s="155"/>
      <c r="G230" s="44">
        <v>192.57</v>
      </c>
      <c r="H230" s="45">
        <f t="shared" si="27"/>
        <v>962.84999999999991</v>
      </c>
      <c r="J230" s="55"/>
      <c r="K230" s="55"/>
      <c r="L230" s="55"/>
      <c r="M230" s="55"/>
    </row>
    <row r="231" spans="1:13" ht="38.25">
      <c r="A231" s="2">
        <v>13</v>
      </c>
      <c r="B231" s="40" t="s">
        <v>144</v>
      </c>
      <c r="C231" s="16">
        <v>3</v>
      </c>
      <c r="D231" s="16" t="s">
        <v>28</v>
      </c>
      <c r="E231" s="155" t="s">
        <v>355</v>
      </c>
      <c r="F231" s="155"/>
      <c r="G231" s="44">
        <v>210</v>
      </c>
      <c r="H231" s="45">
        <f t="shared" si="27"/>
        <v>630</v>
      </c>
      <c r="J231" s="55"/>
      <c r="K231" s="55"/>
      <c r="L231" s="55"/>
      <c r="M231" s="55"/>
    </row>
    <row r="232" spans="1:13">
      <c r="A232" s="156" t="s">
        <v>526</v>
      </c>
      <c r="B232" s="156"/>
      <c r="C232" s="156"/>
      <c r="D232" s="156"/>
      <c r="E232" s="156"/>
      <c r="F232" s="156"/>
      <c r="G232" s="156"/>
      <c r="H232" s="107">
        <f>SUM(H219:H231)</f>
        <v>15191.943333333333</v>
      </c>
      <c r="J232" s="55"/>
      <c r="K232" s="55"/>
      <c r="L232" s="55"/>
      <c r="M232" s="55"/>
    </row>
    <row r="233" spans="1:13">
      <c r="A233" s="157" t="s">
        <v>610</v>
      </c>
      <c r="B233" s="157"/>
      <c r="C233" s="157"/>
      <c r="D233" s="157"/>
      <c r="E233" s="157"/>
      <c r="F233" s="157"/>
      <c r="G233" s="157"/>
      <c r="H233" s="157"/>
      <c r="J233" s="55"/>
      <c r="K233" s="55"/>
      <c r="L233" s="55"/>
      <c r="M233" s="55"/>
    </row>
    <row r="234" spans="1:13">
      <c r="A234" s="39" t="s">
        <v>1</v>
      </c>
      <c r="B234" s="39" t="s">
        <v>26</v>
      </c>
      <c r="C234" s="39" t="s">
        <v>114</v>
      </c>
      <c r="D234" s="39" t="s">
        <v>0</v>
      </c>
      <c r="E234" s="219" t="s">
        <v>27</v>
      </c>
      <c r="F234" s="219"/>
      <c r="G234" s="39" t="s">
        <v>6</v>
      </c>
      <c r="H234" s="112" t="s">
        <v>486</v>
      </c>
      <c r="J234" s="55"/>
      <c r="K234" s="55"/>
      <c r="L234" s="55"/>
      <c r="M234" s="55"/>
    </row>
    <row r="235" spans="1:13" ht="38.25">
      <c r="A235" s="122">
        <v>1</v>
      </c>
      <c r="B235" s="123" t="s">
        <v>29</v>
      </c>
      <c r="C235" s="122">
        <v>1</v>
      </c>
      <c r="D235" s="122" t="s">
        <v>28</v>
      </c>
      <c r="E235" s="241" t="s">
        <v>347</v>
      </c>
      <c r="F235" s="241"/>
      <c r="G235" s="124">
        <v>356.33</v>
      </c>
      <c r="H235" s="45">
        <f t="shared" ref="H235:H247" si="28">C235*G235</f>
        <v>356.33</v>
      </c>
      <c r="J235" s="55"/>
      <c r="K235" s="55"/>
      <c r="L235" s="55"/>
      <c r="M235" s="55"/>
    </row>
    <row r="236" spans="1:13" ht="51">
      <c r="A236" s="2">
        <v>2</v>
      </c>
      <c r="B236" s="40" t="s">
        <v>30</v>
      </c>
      <c r="C236" s="2">
        <v>1</v>
      </c>
      <c r="D236" s="16" t="s">
        <v>28</v>
      </c>
      <c r="E236" s="155" t="s">
        <v>348</v>
      </c>
      <c r="F236" s="155"/>
      <c r="G236" s="44">
        <v>680</v>
      </c>
      <c r="H236" s="45">
        <f t="shared" si="28"/>
        <v>680</v>
      </c>
      <c r="J236" s="55"/>
      <c r="K236" s="55"/>
      <c r="L236" s="55"/>
      <c r="M236" s="55"/>
    </row>
    <row r="237" spans="1:13" ht="38.25">
      <c r="A237" s="2">
        <v>3</v>
      </c>
      <c r="B237" s="40" t="s">
        <v>302</v>
      </c>
      <c r="C237" s="16">
        <v>8</v>
      </c>
      <c r="D237" s="16" t="s">
        <v>28</v>
      </c>
      <c r="E237" s="155" t="s">
        <v>349</v>
      </c>
      <c r="F237" s="155"/>
      <c r="G237" s="44">
        <v>173.22</v>
      </c>
      <c r="H237" s="45">
        <f t="shared" si="28"/>
        <v>1385.76</v>
      </c>
      <c r="J237" s="55"/>
      <c r="K237" s="55"/>
      <c r="L237" s="55"/>
      <c r="M237" s="55"/>
    </row>
    <row r="238" spans="1:13" ht="102">
      <c r="A238" s="122">
        <v>4</v>
      </c>
      <c r="B238" s="135" t="s">
        <v>31</v>
      </c>
      <c r="C238" s="139">
        <v>1</v>
      </c>
      <c r="D238" s="139" t="s">
        <v>28</v>
      </c>
      <c r="E238" s="241" t="s">
        <v>350</v>
      </c>
      <c r="F238" s="241"/>
      <c r="G238" s="143">
        <v>1820</v>
      </c>
      <c r="H238" s="144">
        <f t="shared" si="28"/>
        <v>1820</v>
      </c>
      <c r="J238" s="55"/>
      <c r="K238" s="55"/>
      <c r="L238" s="55"/>
      <c r="M238" s="55"/>
    </row>
    <row r="239" spans="1:13" ht="63.75">
      <c r="A239" s="2">
        <v>5</v>
      </c>
      <c r="B239" s="40" t="s">
        <v>116</v>
      </c>
      <c r="C239" s="16">
        <v>1</v>
      </c>
      <c r="D239" s="16" t="s">
        <v>25</v>
      </c>
      <c r="E239" s="155" t="s">
        <v>364</v>
      </c>
      <c r="F239" s="155"/>
      <c r="G239" s="44">
        <v>693.33333333333337</v>
      </c>
      <c r="H239" s="45">
        <f t="shared" si="28"/>
        <v>693.33333333333337</v>
      </c>
      <c r="J239" s="55"/>
      <c r="K239" s="55"/>
      <c r="L239" s="55"/>
      <c r="M239" s="55"/>
    </row>
    <row r="240" spans="1:13" ht="63.75">
      <c r="A240" s="2">
        <v>6</v>
      </c>
      <c r="B240" s="40" t="s">
        <v>32</v>
      </c>
      <c r="C240" s="21">
        <v>1463</v>
      </c>
      <c r="D240" s="16" t="s">
        <v>25</v>
      </c>
      <c r="E240" s="155" t="s">
        <v>365</v>
      </c>
      <c r="F240" s="155"/>
      <c r="G240" s="44">
        <v>2.4666666666666668</v>
      </c>
      <c r="H240" s="45">
        <f t="shared" si="28"/>
        <v>3608.7333333333336</v>
      </c>
      <c r="J240" s="55"/>
      <c r="K240" s="55"/>
      <c r="L240" s="55"/>
      <c r="M240" s="55"/>
    </row>
    <row r="241" spans="1:13" ht="51">
      <c r="A241" s="2">
        <v>7</v>
      </c>
      <c r="B241" s="40" t="s">
        <v>33</v>
      </c>
      <c r="C241" s="16">
        <v>1</v>
      </c>
      <c r="D241" s="16" t="s">
        <v>28</v>
      </c>
      <c r="E241" s="155" t="s">
        <v>366</v>
      </c>
      <c r="F241" s="155"/>
      <c r="G241" s="44">
        <v>860</v>
      </c>
      <c r="H241" s="45">
        <f t="shared" si="28"/>
        <v>860</v>
      </c>
      <c r="J241" s="55"/>
      <c r="K241" s="55"/>
      <c r="L241" s="55"/>
      <c r="M241" s="55"/>
    </row>
    <row r="242" spans="1:13" ht="63.75">
      <c r="A242" s="2">
        <v>8</v>
      </c>
      <c r="B242" s="40" t="s">
        <v>34</v>
      </c>
      <c r="C242" s="16">
        <v>1</v>
      </c>
      <c r="D242" s="16" t="s">
        <v>28</v>
      </c>
      <c r="E242" s="155" t="s">
        <v>367</v>
      </c>
      <c r="F242" s="155"/>
      <c r="G242" s="44">
        <v>860</v>
      </c>
      <c r="H242" s="45">
        <f t="shared" si="28"/>
        <v>860</v>
      </c>
      <c r="J242" s="55"/>
      <c r="K242" s="55"/>
      <c r="L242" s="55"/>
      <c r="M242" s="55"/>
    </row>
    <row r="243" spans="1:13" ht="76.5">
      <c r="A243" s="2">
        <v>9</v>
      </c>
      <c r="B243" s="40" t="s">
        <v>142</v>
      </c>
      <c r="C243" s="20">
        <v>1</v>
      </c>
      <c r="D243" s="16" t="s">
        <v>25</v>
      </c>
      <c r="E243" s="155" t="s">
        <v>351</v>
      </c>
      <c r="F243" s="155"/>
      <c r="G243" s="44">
        <v>436.67</v>
      </c>
      <c r="H243" s="45">
        <f t="shared" si="28"/>
        <v>436.67</v>
      </c>
      <c r="J243" s="55"/>
      <c r="K243" s="55"/>
      <c r="L243" s="55"/>
      <c r="M243" s="55"/>
    </row>
    <row r="244" spans="1:13" ht="63.75">
      <c r="A244" s="2">
        <v>10</v>
      </c>
      <c r="B244" s="40" t="s">
        <v>143</v>
      </c>
      <c r="C244" s="20">
        <v>1</v>
      </c>
      <c r="D244" s="16" t="s">
        <v>28</v>
      </c>
      <c r="E244" s="155" t="s">
        <v>352</v>
      </c>
      <c r="F244" s="155"/>
      <c r="G244" s="44">
        <v>220</v>
      </c>
      <c r="H244" s="45">
        <f t="shared" si="28"/>
        <v>220</v>
      </c>
      <c r="J244" s="55"/>
      <c r="K244" s="55"/>
      <c r="L244" s="55"/>
      <c r="M244" s="55"/>
    </row>
    <row r="245" spans="1:13" ht="76.5">
      <c r="A245" s="2">
        <v>11</v>
      </c>
      <c r="B245" s="40" t="s">
        <v>458</v>
      </c>
      <c r="C245" s="16">
        <v>1</v>
      </c>
      <c r="D245" s="16" t="s">
        <v>28</v>
      </c>
      <c r="E245" s="155" t="s">
        <v>353</v>
      </c>
      <c r="F245" s="155"/>
      <c r="G245" s="44">
        <v>330</v>
      </c>
      <c r="H245" s="45">
        <f t="shared" si="28"/>
        <v>330</v>
      </c>
      <c r="J245" s="55"/>
      <c r="K245" s="55"/>
      <c r="L245" s="55"/>
      <c r="M245" s="55"/>
    </row>
    <row r="246" spans="1:13" ht="51">
      <c r="A246" s="2">
        <v>12</v>
      </c>
      <c r="B246" s="40" t="s">
        <v>459</v>
      </c>
      <c r="C246" s="16">
        <v>5</v>
      </c>
      <c r="D246" s="16" t="s">
        <v>28</v>
      </c>
      <c r="E246" s="155" t="s">
        <v>354</v>
      </c>
      <c r="F246" s="155"/>
      <c r="G246" s="44">
        <v>192.57</v>
      </c>
      <c r="H246" s="45">
        <f t="shared" si="28"/>
        <v>962.84999999999991</v>
      </c>
      <c r="J246" s="55"/>
      <c r="K246" s="55"/>
      <c r="L246" s="55"/>
      <c r="M246" s="55"/>
    </row>
    <row r="247" spans="1:13" ht="38.25">
      <c r="A247" s="2">
        <v>13</v>
      </c>
      <c r="B247" s="40" t="s">
        <v>460</v>
      </c>
      <c r="C247" s="16">
        <v>3</v>
      </c>
      <c r="D247" s="16" t="s">
        <v>28</v>
      </c>
      <c r="E247" s="155" t="s">
        <v>355</v>
      </c>
      <c r="F247" s="155"/>
      <c r="G247" s="44">
        <v>210</v>
      </c>
      <c r="H247" s="45">
        <f t="shared" si="28"/>
        <v>630</v>
      </c>
      <c r="J247" s="55"/>
      <c r="K247" s="55"/>
      <c r="L247" s="55"/>
      <c r="M247" s="55"/>
    </row>
    <row r="248" spans="1:13">
      <c r="A248" s="156" t="s">
        <v>527</v>
      </c>
      <c r="B248" s="156"/>
      <c r="C248" s="156"/>
      <c r="D248" s="156"/>
      <c r="E248" s="156"/>
      <c r="F248" s="156"/>
      <c r="G248" s="156"/>
      <c r="H248" s="107">
        <f>SUM(H235:H247)</f>
        <v>12843.676666666666</v>
      </c>
      <c r="J248" s="55"/>
      <c r="K248" s="55"/>
      <c r="L248" s="55"/>
      <c r="M248" s="55"/>
    </row>
    <row r="249" spans="1:13" ht="15" customHeight="1">
      <c r="A249" s="161" t="s">
        <v>346</v>
      </c>
      <c r="B249" s="161"/>
      <c r="C249" s="161"/>
      <c r="D249" s="161"/>
      <c r="E249" s="161"/>
      <c r="F249" s="161"/>
      <c r="G249" s="161"/>
      <c r="H249" s="109">
        <f>SUM(H216,H232,H248)</f>
        <v>42129.896666666667</v>
      </c>
      <c r="J249" s="55"/>
      <c r="K249" s="55"/>
      <c r="L249" s="55"/>
      <c r="M249" s="55"/>
    </row>
    <row r="250" spans="1:13">
      <c r="A250" s="81"/>
      <c r="B250" s="82"/>
      <c r="C250" s="82"/>
      <c r="D250" s="82"/>
      <c r="E250" s="82"/>
      <c r="F250" s="82"/>
      <c r="G250" s="82"/>
      <c r="H250" s="82"/>
      <c r="J250" s="55"/>
      <c r="K250" s="55"/>
      <c r="L250" s="55"/>
      <c r="M250" s="55"/>
    </row>
    <row r="251" spans="1:13" ht="15" customHeight="1">
      <c r="A251" s="191" t="s">
        <v>368</v>
      </c>
      <c r="B251" s="191"/>
      <c r="C251" s="191"/>
      <c r="D251" s="191"/>
      <c r="E251" s="191"/>
      <c r="F251" s="191"/>
      <c r="G251" s="191"/>
      <c r="H251" s="191"/>
      <c r="J251" s="55"/>
      <c r="K251" s="55"/>
      <c r="L251" s="55"/>
      <c r="M251" s="55"/>
    </row>
    <row r="252" spans="1:13" ht="15" customHeight="1">
      <c r="A252" s="157" t="s">
        <v>611</v>
      </c>
      <c r="B252" s="157"/>
      <c r="C252" s="157"/>
      <c r="D252" s="157"/>
      <c r="E252" s="157"/>
      <c r="F252" s="157"/>
      <c r="G252" s="157"/>
      <c r="H252" s="157"/>
    </row>
    <row r="253" spans="1:13">
      <c r="A253" s="39" t="s">
        <v>1</v>
      </c>
      <c r="B253" s="39" t="s">
        <v>26</v>
      </c>
      <c r="C253" s="39" t="s">
        <v>114</v>
      </c>
      <c r="D253" s="39" t="s">
        <v>0</v>
      </c>
      <c r="E253" s="219" t="s">
        <v>27</v>
      </c>
      <c r="F253" s="219"/>
      <c r="G253" s="39" t="s">
        <v>6</v>
      </c>
      <c r="H253" s="112" t="s">
        <v>486</v>
      </c>
    </row>
    <row r="254" spans="1:13" ht="51">
      <c r="A254" s="2">
        <v>1</v>
      </c>
      <c r="B254" s="40" t="s">
        <v>36</v>
      </c>
      <c r="C254" s="2">
        <v>6</v>
      </c>
      <c r="D254" s="16" t="s">
        <v>39</v>
      </c>
      <c r="E254" s="155" t="s">
        <v>221</v>
      </c>
      <c r="F254" s="155"/>
      <c r="G254" s="44">
        <v>1650</v>
      </c>
      <c r="H254" s="45">
        <f t="shared" ref="H254:H257" si="29">C254*G254</f>
        <v>9900</v>
      </c>
    </row>
    <row r="255" spans="1:13" ht="63.75">
      <c r="A255" s="2">
        <v>2</v>
      </c>
      <c r="B255" s="40" t="s">
        <v>37</v>
      </c>
      <c r="C255" s="21">
        <v>6</v>
      </c>
      <c r="D255" s="83" t="s">
        <v>39</v>
      </c>
      <c r="E255" s="155" t="s">
        <v>220</v>
      </c>
      <c r="F255" s="155"/>
      <c r="G255" s="44">
        <v>856.75</v>
      </c>
      <c r="H255" s="45">
        <f t="shared" si="29"/>
        <v>5140.5</v>
      </c>
      <c r="I255" s="101"/>
    </row>
    <row r="256" spans="1:13" ht="51">
      <c r="A256" s="2">
        <v>3</v>
      </c>
      <c r="B256" s="40" t="s">
        <v>38</v>
      </c>
      <c r="C256" s="21">
        <v>6</v>
      </c>
      <c r="D256" s="83" t="s">
        <v>39</v>
      </c>
      <c r="E256" s="155" t="s">
        <v>219</v>
      </c>
      <c r="F256" s="155"/>
      <c r="G256" s="44">
        <v>856.75</v>
      </c>
      <c r="H256" s="45">
        <f t="shared" si="29"/>
        <v>5140.5</v>
      </c>
      <c r="I256" s="101"/>
    </row>
    <row r="257" spans="1:9" ht="204">
      <c r="A257" s="2">
        <v>4</v>
      </c>
      <c r="B257" s="40" t="s">
        <v>141</v>
      </c>
      <c r="C257" s="2">
        <v>402</v>
      </c>
      <c r="D257" s="2" t="s">
        <v>28</v>
      </c>
      <c r="E257" s="155" t="s">
        <v>218</v>
      </c>
      <c r="F257" s="155"/>
      <c r="G257" s="44">
        <v>11.25</v>
      </c>
      <c r="H257" s="45">
        <f t="shared" si="29"/>
        <v>4522.5</v>
      </c>
      <c r="I257" s="101"/>
    </row>
    <row r="258" spans="1:9">
      <c r="A258" s="156" t="s">
        <v>528</v>
      </c>
      <c r="B258" s="156"/>
      <c r="C258" s="156"/>
      <c r="D258" s="156"/>
      <c r="E258" s="156"/>
      <c r="F258" s="156"/>
      <c r="G258" s="156"/>
      <c r="H258" s="108">
        <f>SUM(H254:H257)</f>
        <v>24703.5</v>
      </c>
      <c r="I258" s="101"/>
    </row>
    <row r="259" spans="1:9" ht="15" customHeight="1">
      <c r="A259" s="157" t="s">
        <v>612</v>
      </c>
      <c r="B259" s="157"/>
      <c r="C259" s="157"/>
      <c r="D259" s="157"/>
      <c r="E259" s="157"/>
      <c r="F259" s="157"/>
      <c r="G259" s="157"/>
      <c r="H259" s="157"/>
      <c r="I259" s="101"/>
    </row>
    <row r="260" spans="1:9" ht="24" customHeight="1">
      <c r="A260" s="39" t="s">
        <v>1</v>
      </c>
      <c r="B260" s="39" t="s">
        <v>26</v>
      </c>
      <c r="C260" s="39" t="s">
        <v>114</v>
      </c>
      <c r="D260" s="39" t="s">
        <v>0</v>
      </c>
      <c r="E260" s="219" t="s">
        <v>27</v>
      </c>
      <c r="F260" s="219"/>
      <c r="G260" s="39" t="s">
        <v>6</v>
      </c>
      <c r="H260" s="112" t="s">
        <v>486</v>
      </c>
      <c r="I260" s="101"/>
    </row>
    <row r="261" spans="1:9" ht="51">
      <c r="A261" s="2">
        <v>1</v>
      </c>
      <c r="B261" s="40" t="s">
        <v>36</v>
      </c>
      <c r="C261" s="2">
        <v>6</v>
      </c>
      <c r="D261" s="16" t="s">
        <v>39</v>
      </c>
      <c r="E261" s="155" t="s">
        <v>221</v>
      </c>
      <c r="F261" s="155"/>
      <c r="G261" s="44">
        <v>1650</v>
      </c>
      <c r="H261" s="45">
        <f t="shared" ref="H261:H264" si="30">C261*G261</f>
        <v>9900</v>
      </c>
      <c r="I261" s="101"/>
    </row>
    <row r="262" spans="1:9" ht="63.75">
      <c r="A262" s="2">
        <v>2</v>
      </c>
      <c r="B262" s="40" t="s">
        <v>37</v>
      </c>
      <c r="C262" s="21">
        <v>6</v>
      </c>
      <c r="D262" s="83" t="s">
        <v>39</v>
      </c>
      <c r="E262" s="155" t="s">
        <v>220</v>
      </c>
      <c r="F262" s="155"/>
      <c r="G262" s="44">
        <v>856.75</v>
      </c>
      <c r="H262" s="45">
        <f t="shared" si="30"/>
        <v>5140.5</v>
      </c>
      <c r="I262" s="101"/>
    </row>
    <row r="263" spans="1:9" ht="51">
      <c r="A263" s="2">
        <v>3</v>
      </c>
      <c r="B263" s="40" t="s">
        <v>38</v>
      </c>
      <c r="C263" s="21">
        <v>6</v>
      </c>
      <c r="D263" s="83" t="s">
        <v>39</v>
      </c>
      <c r="E263" s="155" t="s">
        <v>219</v>
      </c>
      <c r="F263" s="155"/>
      <c r="G263" s="44">
        <v>856.75</v>
      </c>
      <c r="H263" s="45">
        <f t="shared" si="30"/>
        <v>5140.5</v>
      </c>
      <c r="I263" s="101"/>
    </row>
    <row r="264" spans="1:9" ht="204">
      <c r="A264" s="2">
        <v>4</v>
      </c>
      <c r="B264" s="40" t="s">
        <v>141</v>
      </c>
      <c r="C264" s="2">
        <v>402</v>
      </c>
      <c r="D264" s="2" t="s">
        <v>28</v>
      </c>
      <c r="E264" s="155" t="s">
        <v>218</v>
      </c>
      <c r="F264" s="155"/>
      <c r="G264" s="44">
        <v>11.25</v>
      </c>
      <c r="H264" s="45">
        <f t="shared" si="30"/>
        <v>4522.5</v>
      </c>
      <c r="I264" s="101"/>
    </row>
    <row r="265" spans="1:9">
      <c r="A265" s="156" t="s">
        <v>529</v>
      </c>
      <c r="B265" s="156"/>
      <c r="C265" s="156"/>
      <c r="D265" s="156"/>
      <c r="E265" s="156"/>
      <c r="F265" s="156"/>
      <c r="G265" s="156"/>
      <c r="H265" s="108">
        <f>SUM(H261:H264)</f>
        <v>24703.5</v>
      </c>
      <c r="I265" s="101"/>
    </row>
    <row r="266" spans="1:9">
      <c r="A266" s="157" t="s">
        <v>613</v>
      </c>
      <c r="B266" s="157"/>
      <c r="C266" s="157"/>
      <c r="D266" s="157"/>
      <c r="E266" s="157"/>
      <c r="F266" s="157"/>
      <c r="G266" s="157"/>
      <c r="H266" s="157"/>
      <c r="I266" s="101"/>
    </row>
    <row r="267" spans="1:9">
      <c r="A267" s="39" t="s">
        <v>1</v>
      </c>
      <c r="B267" s="39" t="s">
        <v>26</v>
      </c>
      <c r="C267" s="39" t="s">
        <v>114</v>
      </c>
      <c r="D267" s="39" t="s">
        <v>0</v>
      </c>
      <c r="E267" s="219" t="s">
        <v>27</v>
      </c>
      <c r="F267" s="219"/>
      <c r="G267" s="39" t="s">
        <v>6</v>
      </c>
      <c r="H267" s="112" t="s">
        <v>486</v>
      </c>
      <c r="I267" s="101"/>
    </row>
    <row r="268" spans="1:9" ht="51">
      <c r="A268" s="2">
        <v>1</v>
      </c>
      <c r="B268" s="40" t="s">
        <v>36</v>
      </c>
      <c r="C268" s="2">
        <v>6</v>
      </c>
      <c r="D268" s="16" t="s">
        <v>39</v>
      </c>
      <c r="E268" s="155" t="s">
        <v>221</v>
      </c>
      <c r="F268" s="155"/>
      <c r="G268" s="44">
        <v>1650</v>
      </c>
      <c r="H268" s="45">
        <f t="shared" ref="H268:H271" si="31">C268*G268</f>
        <v>9900</v>
      </c>
      <c r="I268" s="101"/>
    </row>
    <row r="269" spans="1:9" ht="63.75">
      <c r="A269" s="2">
        <v>2</v>
      </c>
      <c r="B269" s="40" t="s">
        <v>37</v>
      </c>
      <c r="C269" s="21">
        <v>6</v>
      </c>
      <c r="D269" s="83" t="s">
        <v>39</v>
      </c>
      <c r="E269" s="155" t="s">
        <v>220</v>
      </c>
      <c r="F269" s="155"/>
      <c r="G269" s="44">
        <v>856.75</v>
      </c>
      <c r="H269" s="45">
        <f t="shared" si="31"/>
        <v>5140.5</v>
      </c>
      <c r="I269" s="101"/>
    </row>
    <row r="270" spans="1:9" ht="51">
      <c r="A270" s="2">
        <v>3</v>
      </c>
      <c r="B270" s="40" t="s">
        <v>38</v>
      </c>
      <c r="C270" s="21">
        <v>6</v>
      </c>
      <c r="D270" s="83" t="s">
        <v>39</v>
      </c>
      <c r="E270" s="155" t="s">
        <v>219</v>
      </c>
      <c r="F270" s="155"/>
      <c r="G270" s="44">
        <v>856.75</v>
      </c>
      <c r="H270" s="45">
        <f t="shared" si="31"/>
        <v>5140.5</v>
      </c>
      <c r="I270" s="101"/>
    </row>
    <row r="271" spans="1:9" ht="204">
      <c r="A271" s="2">
        <v>4</v>
      </c>
      <c r="B271" s="40" t="s">
        <v>141</v>
      </c>
      <c r="C271" s="2">
        <v>402</v>
      </c>
      <c r="D271" s="2" t="s">
        <v>28</v>
      </c>
      <c r="E271" s="155" t="s">
        <v>218</v>
      </c>
      <c r="F271" s="155"/>
      <c r="G271" s="44">
        <v>11.25</v>
      </c>
      <c r="H271" s="45">
        <f t="shared" si="31"/>
        <v>4522.5</v>
      </c>
      <c r="I271" s="101"/>
    </row>
    <row r="272" spans="1:9">
      <c r="A272" s="156" t="s">
        <v>530</v>
      </c>
      <c r="B272" s="156"/>
      <c r="C272" s="156"/>
      <c r="D272" s="156"/>
      <c r="E272" s="156"/>
      <c r="F272" s="156"/>
      <c r="G272" s="156"/>
      <c r="H272" s="108">
        <f>SUM(H268:H271)</f>
        <v>24703.5</v>
      </c>
      <c r="I272" s="101"/>
    </row>
    <row r="273" spans="1:13" ht="15" customHeight="1">
      <c r="A273" s="161" t="s">
        <v>369</v>
      </c>
      <c r="B273" s="161"/>
      <c r="C273" s="161"/>
      <c r="D273" s="161"/>
      <c r="E273" s="161"/>
      <c r="F273" s="161"/>
      <c r="G273" s="161"/>
      <c r="H273" s="109">
        <f>SUM(H258,H265,H272)</f>
        <v>74110.5</v>
      </c>
      <c r="I273" s="101"/>
    </row>
    <row r="274" spans="1:13" ht="15" customHeight="1">
      <c r="A274" s="191" t="s">
        <v>370</v>
      </c>
      <c r="B274" s="191"/>
      <c r="C274" s="191"/>
      <c r="D274" s="191"/>
      <c r="E274" s="191"/>
      <c r="F274" s="191"/>
      <c r="G274" s="191"/>
      <c r="H274" s="191"/>
      <c r="J274" s="55"/>
      <c r="K274" s="55"/>
      <c r="L274" s="55"/>
      <c r="M274" s="55"/>
    </row>
    <row r="275" spans="1:13">
      <c r="A275" s="157" t="s">
        <v>507</v>
      </c>
      <c r="B275" s="157"/>
      <c r="C275" s="157"/>
      <c r="D275" s="157"/>
      <c r="E275" s="157"/>
      <c r="F275" s="157"/>
      <c r="G275" s="157"/>
      <c r="H275" s="157"/>
      <c r="I275" s="101"/>
    </row>
    <row r="276" spans="1:13">
      <c r="A276" s="43" t="s">
        <v>1</v>
      </c>
      <c r="B276" s="43" t="s">
        <v>26</v>
      </c>
      <c r="C276" s="43" t="s">
        <v>114</v>
      </c>
      <c r="D276" s="43" t="s">
        <v>0</v>
      </c>
      <c r="E276" s="219" t="s">
        <v>27</v>
      </c>
      <c r="F276" s="219"/>
      <c r="G276" s="43" t="s">
        <v>6</v>
      </c>
      <c r="H276" s="112" t="s">
        <v>486</v>
      </c>
      <c r="I276" s="101"/>
    </row>
    <row r="277" spans="1:13" ht="127.5">
      <c r="A277" s="2">
        <v>1</v>
      </c>
      <c r="B277" s="41" t="s">
        <v>371</v>
      </c>
      <c r="C277" s="19">
        <v>1</v>
      </c>
      <c r="D277" s="16" t="s">
        <v>28</v>
      </c>
      <c r="E277" s="176" t="s">
        <v>555</v>
      </c>
      <c r="F277" s="177"/>
      <c r="G277" s="115">
        <v>2687</v>
      </c>
      <c r="H277" s="45">
        <f t="shared" ref="H277:H340" si="32">C277*G277</f>
        <v>2687</v>
      </c>
      <c r="I277" s="101"/>
    </row>
    <row r="278" spans="1:13" ht="63.75">
      <c r="A278" s="2">
        <v>2</v>
      </c>
      <c r="B278" s="41" t="s">
        <v>145</v>
      </c>
      <c r="C278" s="19">
        <v>1</v>
      </c>
      <c r="D278" s="16" t="s">
        <v>28</v>
      </c>
      <c r="E278" s="176" t="s">
        <v>592</v>
      </c>
      <c r="F278" s="177"/>
      <c r="G278" s="115">
        <v>343.88</v>
      </c>
      <c r="H278" s="45">
        <f t="shared" si="32"/>
        <v>343.88</v>
      </c>
      <c r="I278" s="101"/>
    </row>
    <row r="279" spans="1:13" ht="51">
      <c r="A279" s="2">
        <v>3</v>
      </c>
      <c r="B279" s="41" t="s">
        <v>372</v>
      </c>
      <c r="C279" s="19">
        <v>2</v>
      </c>
      <c r="D279" s="16" t="s">
        <v>28</v>
      </c>
      <c r="E279" s="176" t="s">
        <v>592</v>
      </c>
      <c r="F279" s="177"/>
      <c r="G279" s="115">
        <v>20.45</v>
      </c>
      <c r="H279" s="45">
        <f t="shared" si="32"/>
        <v>40.9</v>
      </c>
      <c r="I279" s="101"/>
    </row>
    <row r="280" spans="1:13" ht="25.5" customHeight="1">
      <c r="A280" s="2">
        <v>4</v>
      </c>
      <c r="B280" s="41" t="s">
        <v>373</v>
      </c>
      <c r="C280" s="19">
        <v>6</v>
      </c>
      <c r="D280" s="16" t="s">
        <v>28</v>
      </c>
      <c r="E280" s="176" t="s">
        <v>592</v>
      </c>
      <c r="F280" s="177"/>
      <c r="G280" s="115">
        <v>274.97000000000003</v>
      </c>
      <c r="H280" s="45">
        <f t="shared" si="32"/>
        <v>1649.8200000000002</v>
      </c>
      <c r="I280" s="101"/>
    </row>
    <row r="281" spans="1:13" ht="25.5" customHeight="1">
      <c r="A281" s="2">
        <v>5</v>
      </c>
      <c r="B281" s="41" t="s">
        <v>374</v>
      </c>
      <c r="C281" s="19">
        <v>2</v>
      </c>
      <c r="D281" s="16" t="s">
        <v>28</v>
      </c>
      <c r="E281" s="176" t="s">
        <v>592</v>
      </c>
      <c r="F281" s="177"/>
      <c r="G281" s="115">
        <v>54.61</v>
      </c>
      <c r="H281" s="45">
        <f t="shared" si="32"/>
        <v>109.22</v>
      </c>
      <c r="I281" s="101"/>
    </row>
    <row r="282" spans="1:13" ht="25.5" customHeight="1">
      <c r="A282" s="2">
        <v>6</v>
      </c>
      <c r="B282" s="41" t="s">
        <v>375</v>
      </c>
      <c r="C282" s="19">
        <v>2</v>
      </c>
      <c r="D282" s="16" t="s">
        <v>28</v>
      </c>
      <c r="E282" s="176" t="s">
        <v>592</v>
      </c>
      <c r="F282" s="177"/>
      <c r="G282" s="115">
        <v>61.59</v>
      </c>
      <c r="H282" s="45">
        <f t="shared" si="32"/>
        <v>123.18</v>
      </c>
      <c r="I282" s="101"/>
    </row>
    <row r="283" spans="1:13" ht="25.5" customHeight="1">
      <c r="A283" s="2">
        <v>7</v>
      </c>
      <c r="B283" s="41" t="s">
        <v>376</v>
      </c>
      <c r="C283" s="19">
        <v>1</v>
      </c>
      <c r="D283" s="16" t="s">
        <v>28</v>
      </c>
      <c r="E283" s="176" t="s">
        <v>592</v>
      </c>
      <c r="F283" s="177"/>
      <c r="G283" s="115">
        <v>72.2</v>
      </c>
      <c r="H283" s="45">
        <f t="shared" si="32"/>
        <v>72.2</v>
      </c>
      <c r="I283" s="101"/>
    </row>
    <row r="284" spans="1:13" ht="25.5" customHeight="1">
      <c r="A284" s="2">
        <v>8</v>
      </c>
      <c r="B284" s="41" t="s">
        <v>377</v>
      </c>
      <c r="C284" s="19">
        <v>1</v>
      </c>
      <c r="D284" s="16" t="s">
        <v>28</v>
      </c>
      <c r="E284" s="176" t="s">
        <v>592</v>
      </c>
      <c r="F284" s="177"/>
      <c r="G284" s="44">
        <v>109.99</v>
      </c>
      <c r="H284" s="45">
        <f t="shared" si="32"/>
        <v>109.99</v>
      </c>
      <c r="I284" s="101"/>
    </row>
    <row r="285" spans="1:13" ht="51">
      <c r="A285" s="2">
        <v>9</v>
      </c>
      <c r="B285" s="41" t="s">
        <v>379</v>
      </c>
      <c r="C285" s="19">
        <v>1</v>
      </c>
      <c r="D285" s="16" t="s">
        <v>28</v>
      </c>
      <c r="E285" s="176" t="s">
        <v>592</v>
      </c>
      <c r="F285" s="177"/>
      <c r="G285" s="44">
        <v>77.14</v>
      </c>
      <c r="H285" s="45">
        <f t="shared" si="32"/>
        <v>77.14</v>
      </c>
      <c r="I285" s="101"/>
    </row>
    <row r="286" spans="1:13" ht="25.5" customHeight="1">
      <c r="A286" s="2">
        <v>10</v>
      </c>
      <c r="B286" s="41" t="s">
        <v>313</v>
      </c>
      <c r="C286" s="19">
        <v>2</v>
      </c>
      <c r="D286" s="16" t="s">
        <v>28</v>
      </c>
      <c r="E286" s="176" t="s">
        <v>592</v>
      </c>
      <c r="F286" s="177"/>
      <c r="G286" s="44">
        <v>140</v>
      </c>
      <c r="H286" s="45">
        <f t="shared" si="32"/>
        <v>280</v>
      </c>
      <c r="I286" s="101"/>
    </row>
    <row r="287" spans="1:13" ht="38.25">
      <c r="A287" s="2">
        <v>11</v>
      </c>
      <c r="B287" s="75" t="s">
        <v>303</v>
      </c>
      <c r="C287" s="19">
        <v>1</v>
      </c>
      <c r="D287" s="16" t="s">
        <v>28</v>
      </c>
      <c r="E287" s="176" t="s">
        <v>592</v>
      </c>
      <c r="F287" s="177"/>
      <c r="G287" s="44">
        <v>108.28</v>
      </c>
      <c r="H287" s="45">
        <f t="shared" si="32"/>
        <v>108.28</v>
      </c>
      <c r="I287" s="101"/>
    </row>
    <row r="288" spans="1:13" ht="102">
      <c r="A288" s="122">
        <v>12</v>
      </c>
      <c r="B288" s="146" t="s">
        <v>146</v>
      </c>
      <c r="C288" s="138">
        <v>1</v>
      </c>
      <c r="D288" s="139" t="s">
        <v>28</v>
      </c>
      <c r="E288" s="176" t="s">
        <v>592</v>
      </c>
      <c r="F288" s="177"/>
      <c r="G288" s="124">
        <v>2596.9699999999998</v>
      </c>
      <c r="H288" s="144">
        <f t="shared" si="32"/>
        <v>2596.9699999999998</v>
      </c>
      <c r="I288" s="101"/>
    </row>
    <row r="289" spans="1:9" ht="25.5" customHeight="1">
      <c r="A289" s="2">
        <v>13</v>
      </c>
      <c r="B289" s="41" t="s">
        <v>147</v>
      </c>
      <c r="C289" s="19">
        <v>1</v>
      </c>
      <c r="D289" s="16" t="s">
        <v>28</v>
      </c>
      <c r="E289" s="176" t="s">
        <v>592</v>
      </c>
      <c r="F289" s="177"/>
      <c r="G289" s="115">
        <v>45.67</v>
      </c>
      <c r="H289" s="45">
        <f t="shared" si="32"/>
        <v>45.67</v>
      </c>
      <c r="I289" s="101"/>
    </row>
    <row r="290" spans="1:9" ht="63.75">
      <c r="A290" s="2">
        <v>14</v>
      </c>
      <c r="B290" s="41" t="s">
        <v>244</v>
      </c>
      <c r="C290" s="19">
        <v>5</v>
      </c>
      <c r="D290" s="16" t="s">
        <v>28</v>
      </c>
      <c r="E290" s="170" t="s">
        <v>531</v>
      </c>
      <c r="F290" s="171"/>
      <c r="G290" s="115">
        <v>85.88</v>
      </c>
      <c r="H290" s="45">
        <f t="shared" si="32"/>
        <v>429.4</v>
      </c>
      <c r="I290" s="101"/>
    </row>
    <row r="291" spans="1:9" ht="38.25">
      <c r="A291" s="122">
        <v>15</v>
      </c>
      <c r="B291" s="146" t="s">
        <v>381</v>
      </c>
      <c r="C291" s="138">
        <v>2</v>
      </c>
      <c r="D291" s="139" t="s">
        <v>28</v>
      </c>
      <c r="E291" s="176" t="s">
        <v>532</v>
      </c>
      <c r="F291" s="177"/>
      <c r="G291" s="143">
        <v>419.9</v>
      </c>
      <c r="H291" s="144">
        <f t="shared" si="32"/>
        <v>839.8</v>
      </c>
      <c r="I291" s="101"/>
    </row>
    <row r="292" spans="1:9" ht="76.5">
      <c r="A292" s="2">
        <v>16</v>
      </c>
      <c r="B292" s="41" t="s">
        <v>382</v>
      </c>
      <c r="C292" s="19">
        <v>1</v>
      </c>
      <c r="D292" s="16" t="s">
        <v>28</v>
      </c>
      <c r="E292" s="170" t="s">
        <v>532</v>
      </c>
      <c r="F292" s="171"/>
      <c r="G292" s="115">
        <v>208.5</v>
      </c>
      <c r="H292" s="45">
        <f t="shared" si="32"/>
        <v>208.5</v>
      </c>
      <c r="I292" s="101"/>
    </row>
    <row r="293" spans="1:9" ht="89.25">
      <c r="A293" s="2">
        <v>17</v>
      </c>
      <c r="B293" s="41" t="s">
        <v>245</v>
      </c>
      <c r="C293" s="19">
        <v>10</v>
      </c>
      <c r="D293" s="16" t="s">
        <v>28</v>
      </c>
      <c r="E293" s="170" t="s">
        <v>533</v>
      </c>
      <c r="F293" s="171"/>
      <c r="G293" s="115">
        <v>72.209999999999994</v>
      </c>
      <c r="H293" s="45">
        <f t="shared" si="32"/>
        <v>722.09999999999991</v>
      </c>
      <c r="I293" s="101"/>
    </row>
    <row r="294" spans="1:9" ht="76.5">
      <c r="A294" s="2">
        <v>18</v>
      </c>
      <c r="B294" s="41" t="s">
        <v>246</v>
      </c>
      <c r="C294" s="19">
        <v>10</v>
      </c>
      <c r="D294" s="16" t="s">
        <v>28</v>
      </c>
      <c r="E294" s="182" t="s">
        <v>533</v>
      </c>
      <c r="F294" s="183"/>
      <c r="G294" s="115">
        <v>151.4</v>
      </c>
      <c r="H294" s="45">
        <f t="shared" si="32"/>
        <v>1514</v>
      </c>
      <c r="I294" s="101"/>
    </row>
    <row r="295" spans="1:9" ht="76.5">
      <c r="A295" s="2">
        <v>19</v>
      </c>
      <c r="B295" s="84" t="s">
        <v>247</v>
      </c>
      <c r="C295" s="85">
        <v>3</v>
      </c>
      <c r="D295" s="86" t="s">
        <v>82</v>
      </c>
      <c r="E295" s="185" t="s">
        <v>533</v>
      </c>
      <c r="F295" s="186"/>
      <c r="G295" s="115">
        <v>150.6</v>
      </c>
      <c r="H295" s="45">
        <f t="shared" si="32"/>
        <v>451.79999999999995</v>
      </c>
      <c r="I295" s="101"/>
    </row>
    <row r="296" spans="1:9" ht="242.25">
      <c r="A296" s="2">
        <v>20</v>
      </c>
      <c r="B296" s="87" t="s">
        <v>406</v>
      </c>
      <c r="C296" s="24">
        <v>3</v>
      </c>
      <c r="D296" s="23" t="s">
        <v>80</v>
      </c>
      <c r="E296" s="170" t="s">
        <v>534</v>
      </c>
      <c r="F296" s="171"/>
      <c r="G296" s="115">
        <v>151.5</v>
      </c>
      <c r="H296" s="45">
        <f t="shared" si="32"/>
        <v>454.5</v>
      </c>
      <c r="I296" s="101"/>
    </row>
    <row r="297" spans="1:9" ht="204">
      <c r="A297" s="2">
        <v>21</v>
      </c>
      <c r="B297" s="87" t="s">
        <v>383</v>
      </c>
      <c r="C297" s="24">
        <v>15</v>
      </c>
      <c r="D297" s="16" t="s">
        <v>28</v>
      </c>
      <c r="E297" s="170" t="s">
        <v>535</v>
      </c>
      <c r="F297" s="171"/>
      <c r="G297" s="115">
        <v>226.75</v>
      </c>
      <c r="H297" s="45">
        <f t="shared" si="32"/>
        <v>3401.25</v>
      </c>
      <c r="I297" s="101"/>
    </row>
    <row r="298" spans="1:9" ht="114.75">
      <c r="A298" s="2">
        <v>22</v>
      </c>
      <c r="B298" s="41" t="s">
        <v>384</v>
      </c>
      <c r="C298" s="19">
        <v>15</v>
      </c>
      <c r="D298" s="16" t="s">
        <v>28</v>
      </c>
      <c r="E298" s="170" t="s">
        <v>536</v>
      </c>
      <c r="F298" s="171"/>
      <c r="G298" s="115">
        <v>145.96</v>
      </c>
      <c r="H298" s="45">
        <f t="shared" si="32"/>
        <v>2189.4</v>
      </c>
      <c r="I298" s="101"/>
    </row>
    <row r="299" spans="1:9" ht="114" customHeight="1">
      <c r="A299" s="2">
        <v>23</v>
      </c>
      <c r="B299" s="41" t="s">
        <v>385</v>
      </c>
      <c r="C299" s="19">
        <v>5</v>
      </c>
      <c r="D299" s="16" t="s">
        <v>28</v>
      </c>
      <c r="E299" s="170" t="s">
        <v>536</v>
      </c>
      <c r="F299" s="171"/>
      <c r="G299" s="115">
        <v>109.34</v>
      </c>
      <c r="H299" s="45">
        <f t="shared" si="32"/>
        <v>546.70000000000005</v>
      </c>
      <c r="I299" s="101"/>
    </row>
    <row r="300" spans="1:9" ht="51">
      <c r="A300" s="2">
        <v>24</v>
      </c>
      <c r="B300" s="75" t="s">
        <v>304</v>
      </c>
      <c r="C300" s="19">
        <v>10</v>
      </c>
      <c r="D300" s="16" t="s">
        <v>28</v>
      </c>
      <c r="E300" s="170" t="s">
        <v>537</v>
      </c>
      <c r="F300" s="171"/>
      <c r="G300" s="115">
        <v>7.07</v>
      </c>
      <c r="H300" s="45">
        <f t="shared" si="32"/>
        <v>70.7</v>
      </c>
      <c r="I300" s="101"/>
    </row>
    <row r="301" spans="1:9" ht="76.5">
      <c r="A301" s="2">
        <v>25</v>
      </c>
      <c r="B301" s="41" t="s">
        <v>386</v>
      </c>
      <c r="C301" s="19">
        <v>10</v>
      </c>
      <c r="D301" s="16" t="s">
        <v>28</v>
      </c>
      <c r="E301" s="170" t="s">
        <v>537</v>
      </c>
      <c r="F301" s="171"/>
      <c r="G301" s="115">
        <v>36.47</v>
      </c>
      <c r="H301" s="45">
        <f t="shared" si="32"/>
        <v>364.7</v>
      </c>
      <c r="I301" s="101"/>
    </row>
    <row r="302" spans="1:9" ht="114.75">
      <c r="A302" s="2">
        <v>26</v>
      </c>
      <c r="B302" s="41" t="s">
        <v>249</v>
      </c>
      <c r="C302" s="19">
        <v>4</v>
      </c>
      <c r="D302" s="16" t="s">
        <v>28</v>
      </c>
      <c r="E302" s="170" t="s">
        <v>537</v>
      </c>
      <c r="F302" s="171"/>
      <c r="G302" s="115">
        <v>22.68</v>
      </c>
      <c r="H302" s="45">
        <f t="shared" si="32"/>
        <v>90.72</v>
      </c>
      <c r="I302" s="101"/>
    </row>
    <row r="303" spans="1:9">
      <c r="A303" s="2">
        <v>27</v>
      </c>
      <c r="B303" s="41" t="s">
        <v>84</v>
      </c>
      <c r="C303" s="19">
        <v>1</v>
      </c>
      <c r="D303" s="16" t="s">
        <v>28</v>
      </c>
      <c r="E303" s="170" t="s">
        <v>537</v>
      </c>
      <c r="F303" s="171"/>
      <c r="G303" s="115">
        <v>382.67</v>
      </c>
      <c r="H303" s="45">
        <f t="shared" si="32"/>
        <v>382.67</v>
      </c>
      <c r="I303" s="101"/>
    </row>
    <row r="304" spans="1:9" ht="38.25">
      <c r="A304" s="2">
        <v>28</v>
      </c>
      <c r="B304" s="41" t="s">
        <v>149</v>
      </c>
      <c r="C304" s="19">
        <v>1</v>
      </c>
      <c r="D304" s="16" t="s">
        <v>28</v>
      </c>
      <c r="E304" s="170" t="s">
        <v>537</v>
      </c>
      <c r="F304" s="171"/>
      <c r="G304" s="115">
        <v>74.17</v>
      </c>
      <c r="H304" s="45">
        <f t="shared" si="32"/>
        <v>74.17</v>
      </c>
      <c r="I304" s="101"/>
    </row>
    <row r="305" spans="1:9" ht="51">
      <c r="A305" s="2">
        <v>29</v>
      </c>
      <c r="B305" s="41" t="s">
        <v>150</v>
      </c>
      <c r="C305" s="19">
        <v>10</v>
      </c>
      <c r="D305" s="16" t="s">
        <v>28</v>
      </c>
      <c r="E305" s="170" t="s">
        <v>537</v>
      </c>
      <c r="F305" s="171"/>
      <c r="G305" s="115">
        <v>51.94</v>
      </c>
      <c r="H305" s="45">
        <f t="shared" si="32"/>
        <v>519.4</v>
      </c>
      <c r="I305" s="101"/>
    </row>
    <row r="306" spans="1:9" ht="127.5">
      <c r="A306" s="2">
        <v>30</v>
      </c>
      <c r="B306" s="75" t="s">
        <v>306</v>
      </c>
      <c r="C306" s="19">
        <v>1</v>
      </c>
      <c r="D306" s="16" t="s">
        <v>80</v>
      </c>
      <c r="E306" s="170" t="s">
        <v>537</v>
      </c>
      <c r="F306" s="171"/>
      <c r="G306" s="44">
        <v>272.56</v>
      </c>
      <c r="H306" s="45">
        <f t="shared" si="32"/>
        <v>272.56</v>
      </c>
      <c r="I306" s="101"/>
    </row>
    <row r="307" spans="1:9" ht="229.5">
      <c r="A307" s="2">
        <v>31</v>
      </c>
      <c r="B307" s="41" t="s">
        <v>151</v>
      </c>
      <c r="C307" s="19">
        <v>2</v>
      </c>
      <c r="D307" s="16" t="s">
        <v>28</v>
      </c>
      <c r="E307" s="170" t="s">
        <v>537</v>
      </c>
      <c r="F307" s="171"/>
      <c r="G307" s="44">
        <v>263.87</v>
      </c>
      <c r="H307" s="45">
        <f t="shared" si="32"/>
        <v>527.74</v>
      </c>
      <c r="I307" s="101"/>
    </row>
    <row r="308" spans="1:9" ht="76.5">
      <c r="A308" s="2">
        <v>32</v>
      </c>
      <c r="B308" s="41" t="s">
        <v>85</v>
      </c>
      <c r="C308" s="19">
        <v>1</v>
      </c>
      <c r="D308" s="16" t="s">
        <v>80</v>
      </c>
      <c r="E308" s="170" t="s">
        <v>538</v>
      </c>
      <c r="F308" s="171"/>
      <c r="G308" s="44">
        <v>866</v>
      </c>
      <c r="H308" s="45">
        <f t="shared" si="32"/>
        <v>866</v>
      </c>
      <c r="I308" s="101"/>
    </row>
    <row r="309" spans="1:9" ht="76.5">
      <c r="A309" s="2">
        <v>33</v>
      </c>
      <c r="B309" s="41" t="s">
        <v>250</v>
      </c>
      <c r="C309" s="19">
        <v>1</v>
      </c>
      <c r="D309" s="16" t="s">
        <v>80</v>
      </c>
      <c r="E309" s="170" t="s">
        <v>538</v>
      </c>
      <c r="F309" s="171"/>
      <c r="G309" s="44">
        <v>866</v>
      </c>
      <c r="H309" s="45">
        <f t="shared" si="32"/>
        <v>866</v>
      </c>
      <c r="I309" s="101"/>
    </row>
    <row r="310" spans="1:9" ht="89.25">
      <c r="A310" s="2">
        <v>34</v>
      </c>
      <c r="B310" s="41" t="s">
        <v>461</v>
      </c>
      <c r="C310" s="19">
        <v>1</v>
      </c>
      <c r="D310" s="16" t="s">
        <v>80</v>
      </c>
      <c r="E310" s="170" t="s">
        <v>539</v>
      </c>
      <c r="F310" s="171"/>
      <c r="G310" s="44">
        <v>1100.2</v>
      </c>
      <c r="H310" s="45">
        <f t="shared" si="32"/>
        <v>1100.2</v>
      </c>
      <c r="I310" s="101"/>
    </row>
    <row r="311" spans="1:9" ht="89.25">
      <c r="A311" s="2">
        <v>35</v>
      </c>
      <c r="B311" s="41" t="s">
        <v>462</v>
      </c>
      <c r="C311" s="19">
        <v>1</v>
      </c>
      <c r="D311" s="16" t="s">
        <v>80</v>
      </c>
      <c r="E311" s="170" t="s">
        <v>539</v>
      </c>
      <c r="F311" s="171"/>
      <c r="G311" s="44">
        <v>1100.2</v>
      </c>
      <c r="H311" s="45">
        <f t="shared" si="32"/>
        <v>1100.2</v>
      </c>
      <c r="I311" s="101"/>
    </row>
    <row r="312" spans="1:9" ht="76.5">
      <c r="A312" s="2">
        <v>36</v>
      </c>
      <c r="B312" s="41" t="s">
        <v>251</v>
      </c>
      <c r="C312" s="19">
        <v>1</v>
      </c>
      <c r="D312" s="16" t="s">
        <v>80</v>
      </c>
      <c r="E312" s="170" t="s">
        <v>540</v>
      </c>
      <c r="F312" s="171"/>
      <c r="G312" s="44">
        <v>767.5</v>
      </c>
      <c r="H312" s="45">
        <f t="shared" si="32"/>
        <v>767.5</v>
      </c>
      <c r="I312" s="101"/>
    </row>
    <row r="313" spans="1:9" ht="76.5">
      <c r="A313" s="2">
        <v>37</v>
      </c>
      <c r="B313" s="41" t="s">
        <v>252</v>
      </c>
      <c r="C313" s="19">
        <v>1</v>
      </c>
      <c r="D313" s="16" t="s">
        <v>80</v>
      </c>
      <c r="E313" s="170" t="s">
        <v>540</v>
      </c>
      <c r="F313" s="171"/>
      <c r="G313" s="44">
        <v>767.5</v>
      </c>
      <c r="H313" s="45">
        <f t="shared" si="32"/>
        <v>767.5</v>
      </c>
      <c r="I313" s="101"/>
    </row>
    <row r="314" spans="1:9" ht="76.5">
      <c r="A314" s="2">
        <v>38</v>
      </c>
      <c r="B314" s="41" t="s">
        <v>255</v>
      </c>
      <c r="C314" s="19">
        <v>2</v>
      </c>
      <c r="D314" s="16" t="s">
        <v>28</v>
      </c>
      <c r="E314" s="170" t="s">
        <v>541</v>
      </c>
      <c r="F314" s="171"/>
      <c r="G314" s="44">
        <v>21.12</v>
      </c>
      <c r="H314" s="45">
        <f t="shared" si="32"/>
        <v>42.24</v>
      </c>
      <c r="I314" s="101"/>
    </row>
    <row r="315" spans="1:9" ht="76.5">
      <c r="A315" s="2">
        <v>39</v>
      </c>
      <c r="B315" s="41" t="s">
        <v>258</v>
      </c>
      <c r="C315" s="19">
        <v>3</v>
      </c>
      <c r="D315" s="16" t="s">
        <v>28</v>
      </c>
      <c r="E315" s="170" t="s">
        <v>541</v>
      </c>
      <c r="F315" s="171"/>
      <c r="G315" s="44">
        <v>55.86</v>
      </c>
      <c r="H315" s="45">
        <f t="shared" si="32"/>
        <v>167.57999999999998</v>
      </c>
      <c r="I315" s="101"/>
    </row>
    <row r="316" spans="1:9" ht="89.25">
      <c r="A316" s="2">
        <v>40</v>
      </c>
      <c r="B316" s="41" t="s">
        <v>398</v>
      </c>
      <c r="C316" s="19">
        <v>5</v>
      </c>
      <c r="D316" s="16" t="s">
        <v>152</v>
      </c>
      <c r="E316" s="170" t="s">
        <v>541</v>
      </c>
      <c r="F316" s="171"/>
      <c r="G316" s="44">
        <v>135.32</v>
      </c>
      <c r="H316" s="45">
        <f t="shared" si="32"/>
        <v>676.59999999999991</v>
      </c>
      <c r="I316" s="101"/>
    </row>
    <row r="317" spans="1:9" ht="25.5" customHeight="1">
      <c r="A317" s="2">
        <v>41</v>
      </c>
      <c r="B317" s="41" t="s">
        <v>153</v>
      </c>
      <c r="C317" s="19">
        <v>2</v>
      </c>
      <c r="D317" s="16" t="s">
        <v>28</v>
      </c>
      <c r="E317" s="170" t="s">
        <v>541</v>
      </c>
      <c r="F317" s="171"/>
      <c r="G317" s="44">
        <v>79.64</v>
      </c>
      <c r="H317" s="45">
        <f t="shared" si="32"/>
        <v>159.28</v>
      </c>
      <c r="I317" s="101"/>
    </row>
    <row r="318" spans="1:9" ht="38.25">
      <c r="A318" s="2">
        <v>42</v>
      </c>
      <c r="B318" s="41" t="s">
        <v>267</v>
      </c>
      <c r="C318" s="19">
        <v>2</v>
      </c>
      <c r="D318" s="16" t="s">
        <v>19</v>
      </c>
      <c r="E318" s="170" t="s">
        <v>541</v>
      </c>
      <c r="F318" s="171"/>
      <c r="G318" s="44">
        <v>123.5</v>
      </c>
      <c r="H318" s="45">
        <f t="shared" si="32"/>
        <v>247</v>
      </c>
      <c r="I318" s="101"/>
    </row>
    <row r="319" spans="1:9" ht="89.25">
      <c r="A319" s="2">
        <v>43</v>
      </c>
      <c r="B319" s="41" t="s">
        <v>282</v>
      </c>
      <c r="C319" s="19">
        <v>3</v>
      </c>
      <c r="D319" s="16" t="s">
        <v>80</v>
      </c>
      <c r="E319" s="170" t="s">
        <v>541</v>
      </c>
      <c r="F319" s="171"/>
      <c r="G319" s="44">
        <v>117.36</v>
      </c>
      <c r="H319" s="45">
        <f t="shared" si="32"/>
        <v>352.08</v>
      </c>
      <c r="I319" s="101"/>
    </row>
    <row r="320" spans="1:9" ht="408">
      <c r="A320" s="2">
        <v>44</v>
      </c>
      <c r="B320" s="75" t="s">
        <v>307</v>
      </c>
      <c r="C320" s="19">
        <v>1</v>
      </c>
      <c r="D320" s="16" t="s">
        <v>80</v>
      </c>
      <c r="E320" s="170" t="s">
        <v>541</v>
      </c>
      <c r="F320" s="171"/>
      <c r="G320" s="44">
        <v>174.35</v>
      </c>
      <c r="H320" s="45">
        <f t="shared" si="32"/>
        <v>174.35</v>
      </c>
      <c r="I320" s="101"/>
    </row>
    <row r="321" spans="1:9" ht="51">
      <c r="A321" s="2">
        <v>45</v>
      </c>
      <c r="B321" s="41" t="s">
        <v>271</v>
      </c>
      <c r="C321" s="19">
        <v>5</v>
      </c>
      <c r="D321" s="16" t="s">
        <v>28</v>
      </c>
      <c r="E321" s="170" t="s">
        <v>541</v>
      </c>
      <c r="F321" s="171"/>
      <c r="G321" s="44">
        <v>232.25</v>
      </c>
      <c r="H321" s="45">
        <f t="shared" si="32"/>
        <v>1161.25</v>
      </c>
      <c r="I321" s="101"/>
    </row>
    <row r="322" spans="1:9" ht="89.25">
      <c r="A322" s="2">
        <v>46</v>
      </c>
      <c r="B322" s="41" t="s">
        <v>272</v>
      </c>
      <c r="C322" s="19">
        <v>2</v>
      </c>
      <c r="D322" s="16" t="s">
        <v>28</v>
      </c>
      <c r="E322" s="170" t="s">
        <v>541</v>
      </c>
      <c r="F322" s="171"/>
      <c r="G322" s="44">
        <v>58.94</v>
      </c>
      <c r="H322" s="45">
        <f t="shared" si="32"/>
        <v>117.88</v>
      </c>
      <c r="I322" s="101"/>
    </row>
    <row r="323" spans="1:9" ht="51">
      <c r="A323" s="2">
        <v>47</v>
      </c>
      <c r="B323" s="41" t="s">
        <v>273</v>
      </c>
      <c r="C323" s="19">
        <v>5</v>
      </c>
      <c r="D323" s="16" t="s">
        <v>28</v>
      </c>
      <c r="E323" s="170" t="s">
        <v>541</v>
      </c>
      <c r="F323" s="171"/>
      <c r="G323" s="44">
        <v>146.38999999999999</v>
      </c>
      <c r="H323" s="45">
        <f t="shared" si="32"/>
        <v>731.94999999999993</v>
      </c>
      <c r="I323" s="101"/>
    </row>
    <row r="324" spans="1:9" ht="51">
      <c r="A324" s="2">
        <v>48</v>
      </c>
      <c r="B324" s="41" t="s">
        <v>316</v>
      </c>
      <c r="C324" s="19">
        <v>6</v>
      </c>
      <c r="D324" s="16" t="s">
        <v>28</v>
      </c>
      <c r="E324" s="170" t="s">
        <v>542</v>
      </c>
      <c r="F324" s="171"/>
      <c r="G324" s="44">
        <v>60.25</v>
      </c>
      <c r="H324" s="45">
        <f t="shared" si="32"/>
        <v>361.5</v>
      </c>
      <c r="I324" s="101"/>
    </row>
    <row r="325" spans="1:9" ht="38.25">
      <c r="A325" s="2">
        <v>49</v>
      </c>
      <c r="B325" s="41" t="s">
        <v>390</v>
      </c>
      <c r="C325" s="19">
        <v>14</v>
      </c>
      <c r="D325" s="16" t="s">
        <v>28</v>
      </c>
      <c r="E325" s="170" t="s">
        <v>543</v>
      </c>
      <c r="F325" s="171"/>
      <c r="G325" s="44">
        <v>112</v>
      </c>
      <c r="H325" s="45">
        <f t="shared" si="32"/>
        <v>1568</v>
      </c>
      <c r="I325" s="101"/>
    </row>
    <row r="326" spans="1:9" ht="63.75">
      <c r="A326" s="2">
        <v>50</v>
      </c>
      <c r="B326" s="75" t="s">
        <v>308</v>
      </c>
      <c r="C326" s="19">
        <v>5</v>
      </c>
      <c r="D326" s="16" t="s">
        <v>19</v>
      </c>
      <c r="E326" s="170" t="s">
        <v>543</v>
      </c>
      <c r="F326" s="171"/>
      <c r="G326" s="44">
        <v>56.61</v>
      </c>
      <c r="H326" s="45">
        <f t="shared" si="32"/>
        <v>283.05</v>
      </c>
      <c r="I326" s="101"/>
    </row>
    <row r="327" spans="1:9" ht="76.5">
      <c r="A327" s="2">
        <v>51</v>
      </c>
      <c r="B327" s="41" t="s">
        <v>160</v>
      </c>
      <c r="C327" s="19">
        <v>10</v>
      </c>
      <c r="D327" s="16" t="s">
        <v>19</v>
      </c>
      <c r="E327" s="170" t="s">
        <v>543</v>
      </c>
      <c r="F327" s="171"/>
      <c r="G327" s="44">
        <v>51.36</v>
      </c>
      <c r="H327" s="45">
        <f t="shared" si="32"/>
        <v>513.6</v>
      </c>
      <c r="I327" s="101"/>
    </row>
    <row r="328" spans="1:9" ht="63.75">
      <c r="A328" s="2">
        <v>52</v>
      </c>
      <c r="B328" s="41" t="s">
        <v>161</v>
      </c>
      <c r="C328" s="19">
        <v>10</v>
      </c>
      <c r="D328" s="16" t="s">
        <v>19</v>
      </c>
      <c r="E328" s="170" t="s">
        <v>543</v>
      </c>
      <c r="F328" s="171"/>
      <c r="G328" s="44">
        <v>66.87</v>
      </c>
      <c r="H328" s="45">
        <f t="shared" si="32"/>
        <v>668.7</v>
      </c>
      <c r="I328" s="101"/>
    </row>
    <row r="329" spans="1:9" ht="63.75">
      <c r="A329" s="2">
        <v>53</v>
      </c>
      <c r="B329" s="75" t="s">
        <v>309</v>
      </c>
      <c r="C329" s="19">
        <v>10</v>
      </c>
      <c r="D329" s="16" t="s">
        <v>19</v>
      </c>
      <c r="E329" s="170" t="s">
        <v>543</v>
      </c>
      <c r="F329" s="171"/>
      <c r="G329" s="44">
        <v>77.760000000000005</v>
      </c>
      <c r="H329" s="45">
        <f t="shared" si="32"/>
        <v>777.6</v>
      </c>
      <c r="I329" s="101"/>
    </row>
    <row r="330" spans="1:9" ht="89.25">
      <c r="A330" s="2">
        <v>54</v>
      </c>
      <c r="B330" s="41" t="s">
        <v>274</v>
      </c>
      <c r="C330" s="19">
        <v>2</v>
      </c>
      <c r="D330" s="16" t="s">
        <v>28</v>
      </c>
      <c r="E330" s="170" t="s">
        <v>544</v>
      </c>
      <c r="F330" s="171"/>
      <c r="G330" s="44">
        <v>238.89</v>
      </c>
      <c r="H330" s="45">
        <f t="shared" si="32"/>
        <v>477.78</v>
      </c>
      <c r="I330" s="101"/>
    </row>
    <row r="331" spans="1:9" ht="51">
      <c r="A331" s="2">
        <v>55</v>
      </c>
      <c r="B331" s="41" t="s">
        <v>275</v>
      </c>
      <c r="C331" s="19">
        <v>2</v>
      </c>
      <c r="D331" s="16" t="s">
        <v>19</v>
      </c>
      <c r="E331" s="170" t="s">
        <v>544</v>
      </c>
      <c r="F331" s="171"/>
      <c r="G331" s="44">
        <v>113.4</v>
      </c>
      <c r="H331" s="45">
        <f t="shared" si="32"/>
        <v>226.8</v>
      </c>
      <c r="I331" s="101"/>
    </row>
    <row r="332" spans="1:9" ht="63.75">
      <c r="A332" s="2">
        <v>56</v>
      </c>
      <c r="B332" s="41" t="s">
        <v>276</v>
      </c>
      <c r="C332" s="19">
        <v>3</v>
      </c>
      <c r="D332" s="16" t="s">
        <v>28</v>
      </c>
      <c r="E332" s="170" t="s">
        <v>544</v>
      </c>
      <c r="F332" s="171"/>
      <c r="G332" s="44">
        <v>270.58999999999997</v>
      </c>
      <c r="H332" s="45">
        <f t="shared" si="32"/>
        <v>811.77</v>
      </c>
      <c r="I332" s="101"/>
    </row>
    <row r="333" spans="1:9" ht="63.75">
      <c r="A333" s="2">
        <v>57</v>
      </c>
      <c r="B333" s="41" t="s">
        <v>391</v>
      </c>
      <c r="C333" s="19">
        <v>3</v>
      </c>
      <c r="D333" s="16" t="s">
        <v>80</v>
      </c>
      <c r="E333" s="170" t="s">
        <v>545</v>
      </c>
      <c r="F333" s="171"/>
      <c r="G333" s="44">
        <v>61.4</v>
      </c>
      <c r="H333" s="45">
        <f t="shared" si="32"/>
        <v>184.2</v>
      </c>
      <c r="I333" s="101"/>
    </row>
    <row r="334" spans="1:9" ht="76.5">
      <c r="A334" s="2">
        <v>58</v>
      </c>
      <c r="B334" s="41" t="s">
        <v>277</v>
      </c>
      <c r="C334" s="19">
        <v>2</v>
      </c>
      <c r="D334" s="16" t="s">
        <v>28</v>
      </c>
      <c r="E334" s="170" t="s">
        <v>546</v>
      </c>
      <c r="F334" s="171"/>
      <c r="G334" s="44">
        <v>179.5</v>
      </c>
      <c r="H334" s="45">
        <f t="shared" si="32"/>
        <v>359</v>
      </c>
      <c r="I334" s="101"/>
    </row>
    <row r="335" spans="1:9" ht="140.25">
      <c r="A335" s="2">
        <v>59</v>
      </c>
      <c r="B335" s="41" t="s">
        <v>318</v>
      </c>
      <c r="C335" s="19">
        <v>1</v>
      </c>
      <c r="D335" s="16" t="s">
        <v>28</v>
      </c>
      <c r="E335" s="170" t="s">
        <v>547</v>
      </c>
      <c r="F335" s="171"/>
      <c r="G335" s="44">
        <v>2288.25</v>
      </c>
      <c r="H335" s="45">
        <f t="shared" si="32"/>
        <v>2288.25</v>
      </c>
      <c r="I335" s="101"/>
    </row>
    <row r="336" spans="1:9" ht="51">
      <c r="A336" s="2">
        <v>60</v>
      </c>
      <c r="B336" s="41" t="s">
        <v>278</v>
      </c>
      <c r="C336" s="19">
        <v>4</v>
      </c>
      <c r="D336" s="16" t="s">
        <v>28</v>
      </c>
      <c r="E336" s="170" t="s">
        <v>548</v>
      </c>
      <c r="F336" s="171"/>
      <c r="G336" s="44">
        <v>109.56</v>
      </c>
      <c r="H336" s="45">
        <f t="shared" si="32"/>
        <v>438.24</v>
      </c>
      <c r="I336" s="101"/>
    </row>
    <row r="337" spans="1:9" ht="89.25">
      <c r="A337" s="2">
        <v>61</v>
      </c>
      <c r="B337" s="41" t="s">
        <v>86</v>
      </c>
      <c r="C337" s="19">
        <v>1</v>
      </c>
      <c r="D337" s="16" t="s">
        <v>80</v>
      </c>
      <c r="E337" s="170" t="s">
        <v>547</v>
      </c>
      <c r="F337" s="171"/>
      <c r="G337" s="44">
        <v>799</v>
      </c>
      <c r="H337" s="45">
        <f t="shared" si="32"/>
        <v>799</v>
      </c>
      <c r="I337" s="101"/>
    </row>
    <row r="338" spans="1:9" ht="63.75">
      <c r="A338" s="2">
        <v>62</v>
      </c>
      <c r="B338" s="41" t="s">
        <v>392</v>
      </c>
      <c r="C338" s="19">
        <v>2</v>
      </c>
      <c r="D338" s="16" t="s">
        <v>81</v>
      </c>
      <c r="E338" s="170" t="s">
        <v>547</v>
      </c>
      <c r="F338" s="171"/>
      <c r="G338" s="44">
        <v>89.8</v>
      </c>
      <c r="H338" s="45">
        <f t="shared" si="32"/>
        <v>179.6</v>
      </c>
      <c r="I338" s="101"/>
    </row>
    <row r="339" spans="1:9" ht="89.25">
      <c r="A339" s="2">
        <v>63</v>
      </c>
      <c r="B339" s="41" t="s">
        <v>155</v>
      </c>
      <c r="C339" s="19">
        <v>1</v>
      </c>
      <c r="D339" s="16" t="s">
        <v>28</v>
      </c>
      <c r="E339" s="170" t="s">
        <v>547</v>
      </c>
      <c r="F339" s="171"/>
      <c r="G339" s="44">
        <v>267.05</v>
      </c>
      <c r="H339" s="45">
        <f t="shared" si="32"/>
        <v>267.05</v>
      </c>
      <c r="I339" s="101"/>
    </row>
    <row r="340" spans="1:9" ht="38.25">
      <c r="A340" s="2">
        <v>64</v>
      </c>
      <c r="B340" s="75" t="s">
        <v>310</v>
      </c>
      <c r="C340" s="19">
        <v>1</v>
      </c>
      <c r="D340" s="16" t="s">
        <v>19</v>
      </c>
      <c r="E340" s="170" t="s">
        <v>547</v>
      </c>
      <c r="F340" s="171"/>
      <c r="G340" s="44">
        <v>78.900000000000006</v>
      </c>
      <c r="H340" s="45">
        <f t="shared" si="32"/>
        <v>78.900000000000006</v>
      </c>
      <c r="I340" s="101"/>
    </row>
    <row r="341" spans="1:9" ht="63.75">
      <c r="A341" s="2">
        <v>65</v>
      </c>
      <c r="B341" s="41" t="s">
        <v>393</v>
      </c>
      <c r="C341" s="19">
        <v>1</v>
      </c>
      <c r="D341" s="16" t="s">
        <v>28</v>
      </c>
      <c r="E341" s="170" t="s">
        <v>547</v>
      </c>
      <c r="F341" s="171"/>
      <c r="G341" s="44">
        <v>135.46</v>
      </c>
      <c r="H341" s="45">
        <f t="shared" ref="H341:H359" si="33">C341*G341</f>
        <v>135.46</v>
      </c>
      <c r="I341" s="101"/>
    </row>
    <row r="342" spans="1:9" ht="63.75">
      <c r="A342" s="2">
        <v>66</v>
      </c>
      <c r="B342" s="41" t="s">
        <v>394</v>
      </c>
      <c r="C342" s="19">
        <v>1</v>
      </c>
      <c r="D342" s="16" t="s">
        <v>28</v>
      </c>
      <c r="E342" s="170" t="s">
        <v>547</v>
      </c>
      <c r="F342" s="171"/>
      <c r="G342" s="44">
        <v>138.07</v>
      </c>
      <c r="H342" s="45">
        <f t="shared" si="33"/>
        <v>138.07</v>
      </c>
      <c r="I342" s="101"/>
    </row>
    <row r="343" spans="1:9" ht="89.25">
      <c r="A343" s="2">
        <v>67</v>
      </c>
      <c r="B343" s="41" t="s">
        <v>154</v>
      </c>
      <c r="C343" s="19">
        <v>2</v>
      </c>
      <c r="D343" s="16" t="s">
        <v>28</v>
      </c>
      <c r="E343" s="170" t="s">
        <v>549</v>
      </c>
      <c r="F343" s="171"/>
      <c r="G343" s="44">
        <v>238.89</v>
      </c>
      <c r="H343" s="45">
        <f t="shared" si="33"/>
        <v>477.78</v>
      </c>
      <c r="I343" s="101"/>
    </row>
    <row r="344" spans="1:9" ht="76.5">
      <c r="A344" s="2">
        <v>68</v>
      </c>
      <c r="B344" s="41" t="s">
        <v>157</v>
      </c>
      <c r="C344" s="19">
        <v>4</v>
      </c>
      <c r="D344" s="16" t="s">
        <v>19</v>
      </c>
      <c r="E344" s="170" t="s">
        <v>549</v>
      </c>
      <c r="F344" s="171"/>
      <c r="G344" s="44">
        <v>131.87</v>
      </c>
      <c r="H344" s="45">
        <f t="shared" si="33"/>
        <v>527.48</v>
      </c>
      <c r="I344" s="101"/>
    </row>
    <row r="345" spans="1:9" ht="229.5">
      <c r="A345" s="2">
        <v>69</v>
      </c>
      <c r="B345" s="41" t="s">
        <v>311</v>
      </c>
      <c r="C345" s="19">
        <v>4</v>
      </c>
      <c r="D345" s="16" t="s">
        <v>28</v>
      </c>
      <c r="E345" s="170" t="s">
        <v>550</v>
      </c>
      <c r="F345" s="171"/>
      <c r="G345" s="44">
        <v>136.79</v>
      </c>
      <c r="H345" s="45">
        <f t="shared" si="33"/>
        <v>547.16</v>
      </c>
      <c r="I345" s="101"/>
    </row>
    <row r="346" spans="1:9" ht="76.5">
      <c r="A346" s="2">
        <v>70</v>
      </c>
      <c r="B346" s="41" t="s">
        <v>158</v>
      </c>
      <c r="C346" s="19">
        <v>4</v>
      </c>
      <c r="D346" s="16" t="s">
        <v>19</v>
      </c>
      <c r="E346" s="170" t="s">
        <v>551</v>
      </c>
      <c r="F346" s="171"/>
      <c r="G346" s="44">
        <v>127.14</v>
      </c>
      <c r="H346" s="45">
        <f t="shared" si="33"/>
        <v>508.56</v>
      </c>
      <c r="I346" s="101"/>
    </row>
    <row r="347" spans="1:9" ht="76.5">
      <c r="A347" s="2">
        <v>71</v>
      </c>
      <c r="B347" s="41" t="s">
        <v>159</v>
      </c>
      <c r="C347" s="19">
        <v>4</v>
      </c>
      <c r="D347" s="16" t="s">
        <v>28</v>
      </c>
      <c r="E347" s="170" t="s">
        <v>551</v>
      </c>
      <c r="F347" s="171"/>
      <c r="G347" s="44">
        <v>279.54000000000002</v>
      </c>
      <c r="H347" s="45">
        <f t="shared" si="33"/>
        <v>1118.1600000000001</v>
      </c>
      <c r="I347" s="101"/>
    </row>
    <row r="348" spans="1:9" ht="102">
      <c r="A348" s="2">
        <v>72</v>
      </c>
      <c r="B348" s="41" t="s">
        <v>327</v>
      </c>
      <c r="C348" s="88">
        <v>4</v>
      </c>
      <c r="D348" s="16" t="s">
        <v>28</v>
      </c>
      <c r="E348" s="170" t="s">
        <v>552</v>
      </c>
      <c r="F348" s="171"/>
      <c r="G348" s="44">
        <v>250</v>
      </c>
      <c r="H348" s="45">
        <f t="shared" si="33"/>
        <v>1000</v>
      </c>
      <c r="I348" s="101"/>
    </row>
    <row r="349" spans="1:9" ht="216.75">
      <c r="A349" s="2">
        <v>73</v>
      </c>
      <c r="B349" s="41" t="s">
        <v>395</v>
      </c>
      <c r="C349" s="89">
        <v>1</v>
      </c>
      <c r="D349" s="90" t="s">
        <v>80</v>
      </c>
      <c r="E349" s="182" t="s">
        <v>552</v>
      </c>
      <c r="F349" s="183"/>
      <c r="G349" s="44">
        <v>640.52</v>
      </c>
      <c r="H349" s="45">
        <f t="shared" si="33"/>
        <v>640.52</v>
      </c>
      <c r="I349" s="101"/>
    </row>
    <row r="350" spans="1:9" ht="63.75">
      <c r="A350" s="2">
        <v>74</v>
      </c>
      <c r="B350" s="41" t="s">
        <v>222</v>
      </c>
      <c r="C350" s="89">
        <v>2</v>
      </c>
      <c r="D350" s="90" t="s">
        <v>28</v>
      </c>
      <c r="E350" s="172" t="s">
        <v>593</v>
      </c>
      <c r="F350" s="173"/>
      <c r="G350" s="44">
        <v>36</v>
      </c>
      <c r="H350" s="45">
        <f t="shared" si="33"/>
        <v>72</v>
      </c>
      <c r="I350" s="101"/>
    </row>
    <row r="351" spans="1:9" ht="25.5">
      <c r="A351" s="2">
        <v>75</v>
      </c>
      <c r="B351" s="41" t="s">
        <v>396</v>
      </c>
      <c r="C351" s="89">
        <v>2</v>
      </c>
      <c r="D351" s="90" t="s">
        <v>28</v>
      </c>
      <c r="E351" s="172" t="s">
        <v>555</v>
      </c>
      <c r="F351" s="173"/>
      <c r="G351" s="44">
        <v>58.94</v>
      </c>
      <c r="H351" s="45">
        <f t="shared" si="33"/>
        <v>117.88</v>
      </c>
      <c r="I351" s="101"/>
    </row>
    <row r="352" spans="1:9" ht="38.25">
      <c r="A352" s="2">
        <v>76</v>
      </c>
      <c r="B352" s="41" t="s">
        <v>312</v>
      </c>
      <c r="C352" s="19">
        <v>1</v>
      </c>
      <c r="D352" s="16" t="s">
        <v>28</v>
      </c>
      <c r="E352" s="172" t="s">
        <v>555</v>
      </c>
      <c r="F352" s="173"/>
      <c r="G352" s="44">
        <v>105.52</v>
      </c>
      <c r="H352" s="45">
        <f t="shared" si="33"/>
        <v>105.52</v>
      </c>
      <c r="I352" s="101"/>
    </row>
    <row r="353" spans="1:9" ht="63.75">
      <c r="A353" s="2">
        <v>77</v>
      </c>
      <c r="B353" s="41" t="s">
        <v>405</v>
      </c>
      <c r="C353" s="19">
        <v>10</v>
      </c>
      <c r="D353" s="16" t="s">
        <v>28</v>
      </c>
      <c r="E353" s="172" t="s">
        <v>555</v>
      </c>
      <c r="F353" s="173"/>
      <c r="G353" s="44">
        <v>5.68</v>
      </c>
      <c r="H353" s="45">
        <f t="shared" si="33"/>
        <v>56.8</v>
      </c>
      <c r="I353" s="101"/>
    </row>
    <row r="354" spans="1:9" ht="25.5">
      <c r="A354" s="2">
        <v>78</v>
      </c>
      <c r="B354" s="41" t="s">
        <v>280</v>
      </c>
      <c r="C354" s="19">
        <v>10</v>
      </c>
      <c r="D354" s="16" t="s">
        <v>28</v>
      </c>
      <c r="E354" s="172" t="s">
        <v>555</v>
      </c>
      <c r="F354" s="173"/>
      <c r="G354" s="44">
        <v>5.75</v>
      </c>
      <c r="H354" s="45">
        <f t="shared" si="33"/>
        <v>57.5</v>
      </c>
      <c r="I354" s="101"/>
    </row>
    <row r="355" spans="1:9" ht="63.75">
      <c r="A355" s="2">
        <v>79</v>
      </c>
      <c r="B355" s="41" t="s">
        <v>223</v>
      </c>
      <c r="C355" s="89">
        <v>8</v>
      </c>
      <c r="D355" s="90" t="s">
        <v>28</v>
      </c>
      <c r="E355" s="172" t="s">
        <v>594</v>
      </c>
      <c r="F355" s="173"/>
      <c r="G355" s="44">
        <v>67.95</v>
      </c>
      <c r="H355" s="45">
        <f t="shared" si="33"/>
        <v>543.6</v>
      </c>
      <c r="I355" s="101"/>
    </row>
    <row r="356" spans="1:9" ht="25.5">
      <c r="A356" s="2">
        <v>80</v>
      </c>
      <c r="B356" s="41" t="s">
        <v>224</v>
      </c>
      <c r="C356" s="89">
        <v>10</v>
      </c>
      <c r="D356" s="90" t="s">
        <v>28</v>
      </c>
      <c r="E356" s="172" t="s">
        <v>592</v>
      </c>
      <c r="F356" s="173"/>
      <c r="G356" s="44">
        <v>55.56</v>
      </c>
      <c r="H356" s="45">
        <f t="shared" si="33"/>
        <v>555.6</v>
      </c>
      <c r="I356" s="101"/>
    </row>
    <row r="357" spans="1:9" ht="25.5">
      <c r="A357" s="2">
        <v>81</v>
      </c>
      <c r="B357" s="41" t="s">
        <v>83</v>
      </c>
      <c r="C357" s="19">
        <v>15</v>
      </c>
      <c r="D357" s="16" t="s">
        <v>28</v>
      </c>
      <c r="E357" s="174" t="s">
        <v>592</v>
      </c>
      <c r="F357" s="175"/>
      <c r="G357" s="44">
        <v>20.07</v>
      </c>
      <c r="H357" s="45">
        <f t="shared" si="33"/>
        <v>301.05</v>
      </c>
      <c r="I357" s="101"/>
    </row>
    <row r="358" spans="1:9" ht="114.75">
      <c r="A358" s="2">
        <v>82</v>
      </c>
      <c r="B358" s="87" t="s">
        <v>328</v>
      </c>
      <c r="C358" s="19">
        <v>15</v>
      </c>
      <c r="D358" s="16" t="s">
        <v>28</v>
      </c>
      <c r="E358" s="170" t="s">
        <v>553</v>
      </c>
      <c r="F358" s="171"/>
      <c r="G358" s="44">
        <v>192.5</v>
      </c>
      <c r="H358" s="45">
        <f t="shared" si="33"/>
        <v>2887.5</v>
      </c>
      <c r="I358" s="101"/>
    </row>
    <row r="359" spans="1:9" ht="76.5">
      <c r="A359" s="2">
        <v>83</v>
      </c>
      <c r="B359" s="41" t="s">
        <v>397</v>
      </c>
      <c r="C359" s="19">
        <v>3</v>
      </c>
      <c r="D359" s="16" t="s">
        <v>28</v>
      </c>
      <c r="E359" s="170" t="s">
        <v>534</v>
      </c>
      <c r="F359" s="171"/>
      <c r="G359" s="44">
        <v>283.05</v>
      </c>
      <c r="H359" s="45">
        <f t="shared" si="33"/>
        <v>849.15000000000009</v>
      </c>
      <c r="I359" s="101"/>
    </row>
    <row r="360" spans="1:9">
      <c r="A360" s="156" t="s">
        <v>554</v>
      </c>
      <c r="B360" s="156"/>
      <c r="C360" s="156"/>
      <c r="D360" s="156"/>
      <c r="E360" s="156"/>
      <c r="F360" s="156"/>
      <c r="G360" s="156"/>
      <c r="H360" s="108">
        <f>SUM(H277:H359)</f>
        <v>51524.800000000003</v>
      </c>
      <c r="I360" s="101"/>
    </row>
    <row r="361" spans="1:9">
      <c r="A361" s="157" t="s">
        <v>508</v>
      </c>
      <c r="B361" s="157"/>
      <c r="C361" s="157"/>
      <c r="D361" s="157"/>
      <c r="E361" s="157"/>
      <c r="F361" s="157"/>
      <c r="G361" s="157"/>
      <c r="H361" s="157"/>
      <c r="I361" s="101"/>
    </row>
    <row r="362" spans="1:9">
      <c r="A362" s="104" t="s">
        <v>1</v>
      </c>
      <c r="B362" s="104" t="s">
        <v>26</v>
      </c>
      <c r="C362" s="104" t="s">
        <v>114</v>
      </c>
      <c r="D362" s="104" t="s">
        <v>0</v>
      </c>
      <c r="E362" s="219" t="s">
        <v>27</v>
      </c>
      <c r="F362" s="219"/>
      <c r="G362" s="104" t="s">
        <v>6</v>
      </c>
      <c r="H362" s="111" t="s">
        <v>486</v>
      </c>
      <c r="I362" s="101"/>
    </row>
    <row r="363" spans="1:9" ht="63.75">
      <c r="A363" s="2">
        <v>1</v>
      </c>
      <c r="B363" s="41" t="s">
        <v>145</v>
      </c>
      <c r="C363" s="19">
        <v>1</v>
      </c>
      <c r="D363" s="16" t="s">
        <v>28</v>
      </c>
      <c r="E363" s="170" t="s">
        <v>555</v>
      </c>
      <c r="F363" s="171"/>
      <c r="G363" s="117">
        <v>343.88</v>
      </c>
      <c r="H363" s="45">
        <f t="shared" ref="H363:H426" si="34">C363*G363</f>
        <v>343.88</v>
      </c>
      <c r="I363" s="101"/>
    </row>
    <row r="364" spans="1:9" ht="51">
      <c r="A364" s="2">
        <v>2</v>
      </c>
      <c r="B364" s="41" t="s">
        <v>372</v>
      </c>
      <c r="C364" s="19">
        <v>1</v>
      </c>
      <c r="D364" s="16" t="s">
        <v>28</v>
      </c>
      <c r="E364" s="170" t="s">
        <v>555</v>
      </c>
      <c r="F364" s="171"/>
      <c r="G364" s="117">
        <v>20.45</v>
      </c>
      <c r="H364" s="45">
        <f t="shared" si="34"/>
        <v>20.45</v>
      </c>
      <c r="I364" s="101"/>
    </row>
    <row r="365" spans="1:9">
      <c r="A365" s="2">
        <v>3</v>
      </c>
      <c r="B365" s="41" t="s">
        <v>374</v>
      </c>
      <c r="C365" s="19">
        <v>1</v>
      </c>
      <c r="D365" s="16" t="s">
        <v>28</v>
      </c>
      <c r="E365" s="170" t="s">
        <v>555</v>
      </c>
      <c r="F365" s="171"/>
      <c r="G365" s="117">
        <v>54.61</v>
      </c>
      <c r="H365" s="45">
        <f t="shared" si="34"/>
        <v>54.61</v>
      </c>
      <c r="I365" s="101"/>
    </row>
    <row r="366" spans="1:9">
      <c r="A366" s="2">
        <v>4</v>
      </c>
      <c r="B366" s="41" t="s">
        <v>375</v>
      </c>
      <c r="C366" s="19">
        <v>1</v>
      </c>
      <c r="D366" s="16" t="s">
        <v>28</v>
      </c>
      <c r="E366" s="170" t="s">
        <v>555</v>
      </c>
      <c r="F366" s="171"/>
      <c r="G366" s="117">
        <v>61.59</v>
      </c>
      <c r="H366" s="45">
        <f t="shared" si="34"/>
        <v>61.59</v>
      </c>
      <c r="I366" s="101"/>
    </row>
    <row r="367" spans="1:9" ht="25.5">
      <c r="A367" s="2">
        <v>5</v>
      </c>
      <c r="B367" s="41" t="s">
        <v>313</v>
      </c>
      <c r="C367" s="19">
        <v>1</v>
      </c>
      <c r="D367" s="16" t="s">
        <v>28</v>
      </c>
      <c r="E367" s="170" t="s">
        <v>555</v>
      </c>
      <c r="F367" s="171"/>
      <c r="G367" s="117">
        <v>140</v>
      </c>
      <c r="H367" s="45">
        <f t="shared" si="34"/>
        <v>140</v>
      </c>
      <c r="I367" s="101"/>
    </row>
    <row r="368" spans="1:9" ht="38.25">
      <c r="A368" s="2">
        <v>6</v>
      </c>
      <c r="B368" s="75" t="s">
        <v>303</v>
      </c>
      <c r="C368" s="19">
        <v>1</v>
      </c>
      <c r="D368" s="16" t="s">
        <v>28</v>
      </c>
      <c r="E368" s="170" t="s">
        <v>555</v>
      </c>
      <c r="F368" s="171"/>
      <c r="G368" s="117">
        <v>108.28</v>
      </c>
      <c r="H368" s="45">
        <f t="shared" si="34"/>
        <v>108.28</v>
      </c>
      <c r="I368" s="101"/>
    </row>
    <row r="369" spans="1:9">
      <c r="A369" s="2">
        <v>7</v>
      </c>
      <c r="B369" s="41" t="s">
        <v>147</v>
      </c>
      <c r="C369" s="19">
        <v>1</v>
      </c>
      <c r="D369" s="16" t="s">
        <v>28</v>
      </c>
      <c r="E369" s="170" t="s">
        <v>555</v>
      </c>
      <c r="F369" s="171"/>
      <c r="G369" s="117">
        <v>45.67</v>
      </c>
      <c r="H369" s="45">
        <f t="shared" si="34"/>
        <v>45.67</v>
      </c>
      <c r="I369" s="101"/>
    </row>
    <row r="370" spans="1:9" ht="63.75">
      <c r="A370" s="2">
        <v>8</v>
      </c>
      <c r="B370" s="41" t="s">
        <v>244</v>
      </c>
      <c r="C370" s="19">
        <v>5</v>
      </c>
      <c r="D370" s="16" t="s">
        <v>28</v>
      </c>
      <c r="E370" s="170" t="s">
        <v>556</v>
      </c>
      <c r="F370" s="171"/>
      <c r="G370" s="117">
        <v>85.88</v>
      </c>
      <c r="H370" s="45">
        <f t="shared" si="34"/>
        <v>429.4</v>
      </c>
      <c r="I370" s="101"/>
    </row>
    <row r="371" spans="1:9" ht="89.25">
      <c r="A371" s="2">
        <v>9</v>
      </c>
      <c r="B371" s="41" t="s">
        <v>245</v>
      </c>
      <c r="C371" s="19">
        <v>10</v>
      </c>
      <c r="D371" s="16" t="s">
        <v>28</v>
      </c>
      <c r="E371" s="170" t="s">
        <v>557</v>
      </c>
      <c r="F371" s="171"/>
      <c r="G371" s="117">
        <v>72.209999999999994</v>
      </c>
      <c r="H371" s="45">
        <f t="shared" si="34"/>
        <v>722.09999999999991</v>
      </c>
      <c r="I371" s="101"/>
    </row>
    <row r="372" spans="1:9" ht="76.5">
      <c r="A372" s="2">
        <v>10</v>
      </c>
      <c r="B372" s="41" t="s">
        <v>246</v>
      </c>
      <c r="C372" s="19">
        <v>10</v>
      </c>
      <c r="D372" s="16" t="s">
        <v>28</v>
      </c>
      <c r="E372" s="182" t="s">
        <v>557</v>
      </c>
      <c r="F372" s="183"/>
      <c r="G372" s="117">
        <v>151.4</v>
      </c>
      <c r="H372" s="45">
        <f t="shared" si="34"/>
        <v>1514</v>
      </c>
      <c r="I372" s="101"/>
    </row>
    <row r="373" spans="1:9" ht="76.5">
      <c r="A373" s="2">
        <v>11</v>
      </c>
      <c r="B373" s="84" t="s">
        <v>247</v>
      </c>
      <c r="C373" s="85">
        <v>4</v>
      </c>
      <c r="D373" s="86" t="s">
        <v>82</v>
      </c>
      <c r="E373" s="185" t="s">
        <v>557</v>
      </c>
      <c r="F373" s="186"/>
      <c r="G373" s="117">
        <v>150.6</v>
      </c>
      <c r="H373" s="45">
        <f t="shared" si="34"/>
        <v>602.4</v>
      </c>
      <c r="I373" s="101"/>
    </row>
    <row r="374" spans="1:9" ht="255">
      <c r="A374" s="2">
        <v>12</v>
      </c>
      <c r="B374" s="87" t="s">
        <v>248</v>
      </c>
      <c r="C374" s="24">
        <v>3</v>
      </c>
      <c r="D374" s="23" t="s">
        <v>80</v>
      </c>
      <c r="E374" s="170" t="s">
        <v>558</v>
      </c>
      <c r="F374" s="171"/>
      <c r="G374" s="117">
        <v>151.5</v>
      </c>
      <c r="H374" s="45">
        <f t="shared" si="34"/>
        <v>454.5</v>
      </c>
      <c r="I374" s="101"/>
    </row>
    <row r="375" spans="1:9" ht="204">
      <c r="A375" s="2">
        <v>13</v>
      </c>
      <c r="B375" s="87" t="s">
        <v>383</v>
      </c>
      <c r="C375" s="24">
        <v>15</v>
      </c>
      <c r="D375" s="16" t="s">
        <v>28</v>
      </c>
      <c r="E375" s="170" t="s">
        <v>559</v>
      </c>
      <c r="F375" s="171"/>
      <c r="G375" s="117">
        <v>226.75</v>
      </c>
      <c r="H375" s="45">
        <f t="shared" si="34"/>
        <v>3401.25</v>
      </c>
      <c r="I375" s="101"/>
    </row>
    <row r="376" spans="1:9" ht="114.75">
      <c r="A376" s="2">
        <v>14</v>
      </c>
      <c r="B376" s="41" t="s">
        <v>384</v>
      </c>
      <c r="C376" s="19">
        <v>15</v>
      </c>
      <c r="D376" s="16" t="s">
        <v>28</v>
      </c>
      <c r="E376" s="170" t="s">
        <v>560</v>
      </c>
      <c r="F376" s="171"/>
      <c r="G376" s="117">
        <v>145.96</v>
      </c>
      <c r="H376" s="45">
        <f t="shared" si="34"/>
        <v>2189.4</v>
      </c>
      <c r="I376" s="101"/>
    </row>
    <row r="377" spans="1:9" ht="102">
      <c r="A377" s="2">
        <v>15</v>
      </c>
      <c r="B377" s="41" t="s">
        <v>385</v>
      </c>
      <c r="C377" s="19">
        <v>5</v>
      </c>
      <c r="D377" s="16" t="s">
        <v>28</v>
      </c>
      <c r="E377" s="170" t="s">
        <v>560</v>
      </c>
      <c r="F377" s="171"/>
      <c r="G377" s="117">
        <v>109.34</v>
      </c>
      <c r="H377" s="45">
        <f t="shared" si="34"/>
        <v>546.70000000000005</v>
      </c>
      <c r="I377" s="101"/>
    </row>
    <row r="378" spans="1:9" ht="51">
      <c r="A378" s="2">
        <v>16</v>
      </c>
      <c r="B378" s="75" t="s">
        <v>304</v>
      </c>
      <c r="C378" s="19">
        <v>10</v>
      </c>
      <c r="D378" s="16" t="s">
        <v>28</v>
      </c>
      <c r="E378" s="170" t="s">
        <v>561</v>
      </c>
      <c r="F378" s="171"/>
      <c r="G378" s="117">
        <v>7.07</v>
      </c>
      <c r="H378" s="45">
        <f t="shared" si="34"/>
        <v>70.7</v>
      </c>
      <c r="I378" s="101"/>
    </row>
    <row r="379" spans="1:9" ht="76.5">
      <c r="A379" s="2">
        <v>17</v>
      </c>
      <c r="B379" s="41" t="s">
        <v>386</v>
      </c>
      <c r="C379" s="19">
        <v>10</v>
      </c>
      <c r="D379" s="16" t="s">
        <v>28</v>
      </c>
      <c r="E379" s="170" t="s">
        <v>561</v>
      </c>
      <c r="F379" s="171"/>
      <c r="G379" s="117">
        <v>36.47</v>
      </c>
      <c r="H379" s="45">
        <f t="shared" si="34"/>
        <v>364.7</v>
      </c>
      <c r="I379" s="101"/>
    </row>
    <row r="380" spans="1:9" ht="102">
      <c r="A380" s="2">
        <v>18</v>
      </c>
      <c r="B380" s="75" t="s">
        <v>595</v>
      </c>
      <c r="C380" s="19">
        <v>5</v>
      </c>
      <c r="D380" s="16" t="s">
        <v>28</v>
      </c>
      <c r="E380" s="170" t="s">
        <v>561</v>
      </c>
      <c r="F380" s="171"/>
      <c r="G380" s="117">
        <v>28</v>
      </c>
      <c r="H380" s="45">
        <f t="shared" si="34"/>
        <v>140</v>
      </c>
      <c r="I380" s="101"/>
    </row>
    <row r="381" spans="1:9" ht="114.75">
      <c r="A381" s="2">
        <v>19</v>
      </c>
      <c r="B381" s="41" t="s">
        <v>249</v>
      </c>
      <c r="C381" s="19">
        <v>4</v>
      </c>
      <c r="D381" s="16" t="s">
        <v>28</v>
      </c>
      <c r="E381" s="170" t="s">
        <v>561</v>
      </c>
      <c r="F381" s="171"/>
      <c r="G381" s="117">
        <v>22.68</v>
      </c>
      <c r="H381" s="45">
        <f t="shared" si="34"/>
        <v>90.72</v>
      </c>
      <c r="I381" s="101"/>
    </row>
    <row r="382" spans="1:9">
      <c r="A382" s="2">
        <v>20</v>
      </c>
      <c r="B382" s="41" t="s">
        <v>400</v>
      </c>
      <c r="C382" s="19">
        <v>1</v>
      </c>
      <c r="D382" s="16" t="s">
        <v>28</v>
      </c>
      <c r="E382" s="170" t="s">
        <v>561</v>
      </c>
      <c r="F382" s="171"/>
      <c r="G382" s="117">
        <v>382.67</v>
      </c>
      <c r="H382" s="45">
        <f t="shared" si="34"/>
        <v>382.67</v>
      </c>
      <c r="I382" s="101"/>
    </row>
    <row r="383" spans="1:9" ht="38.25">
      <c r="A383" s="2">
        <v>21</v>
      </c>
      <c r="B383" s="75" t="s">
        <v>305</v>
      </c>
      <c r="C383" s="19">
        <v>5</v>
      </c>
      <c r="D383" s="16" t="s">
        <v>28</v>
      </c>
      <c r="E383" s="170" t="s">
        <v>561</v>
      </c>
      <c r="F383" s="171"/>
      <c r="G383" s="117">
        <v>20.94</v>
      </c>
      <c r="H383" s="45">
        <f t="shared" si="34"/>
        <v>104.7</v>
      </c>
      <c r="I383" s="101"/>
    </row>
    <row r="384" spans="1:9" ht="38.25">
      <c r="A384" s="2">
        <v>22</v>
      </c>
      <c r="B384" s="41" t="s">
        <v>149</v>
      </c>
      <c r="C384" s="19">
        <v>1</v>
      </c>
      <c r="D384" s="16" t="s">
        <v>28</v>
      </c>
      <c r="E384" s="170" t="s">
        <v>561</v>
      </c>
      <c r="F384" s="171"/>
      <c r="G384" s="117">
        <v>74.17</v>
      </c>
      <c r="H384" s="45">
        <f t="shared" si="34"/>
        <v>74.17</v>
      </c>
      <c r="I384" s="101"/>
    </row>
    <row r="385" spans="1:9" ht="51">
      <c r="A385" s="2">
        <v>23</v>
      </c>
      <c r="B385" s="41" t="s">
        <v>150</v>
      </c>
      <c r="C385" s="19">
        <v>10</v>
      </c>
      <c r="D385" s="16" t="s">
        <v>28</v>
      </c>
      <c r="E385" s="170" t="s">
        <v>561</v>
      </c>
      <c r="F385" s="171"/>
      <c r="G385" s="117">
        <v>51.94</v>
      </c>
      <c r="H385" s="45">
        <f t="shared" si="34"/>
        <v>519.4</v>
      </c>
      <c r="I385" s="101"/>
    </row>
    <row r="386" spans="1:9" ht="127.5">
      <c r="A386" s="2">
        <v>24</v>
      </c>
      <c r="B386" s="75" t="s">
        <v>306</v>
      </c>
      <c r="C386" s="19">
        <v>1</v>
      </c>
      <c r="D386" s="16" t="s">
        <v>80</v>
      </c>
      <c r="E386" s="170" t="s">
        <v>561</v>
      </c>
      <c r="F386" s="171"/>
      <c r="G386" s="117">
        <v>272.56</v>
      </c>
      <c r="H386" s="45">
        <f t="shared" si="34"/>
        <v>272.56</v>
      </c>
      <c r="I386" s="101"/>
    </row>
    <row r="387" spans="1:9" ht="229.5">
      <c r="A387" s="2">
        <v>25</v>
      </c>
      <c r="B387" s="41" t="s">
        <v>151</v>
      </c>
      <c r="C387" s="19">
        <v>2</v>
      </c>
      <c r="D387" s="16" t="s">
        <v>28</v>
      </c>
      <c r="E387" s="170" t="s">
        <v>561</v>
      </c>
      <c r="F387" s="171"/>
      <c r="G387" s="117">
        <v>263.87</v>
      </c>
      <c r="H387" s="45">
        <f t="shared" si="34"/>
        <v>527.74</v>
      </c>
      <c r="I387" s="101"/>
    </row>
    <row r="388" spans="1:9" ht="76.5">
      <c r="A388" s="2">
        <v>26</v>
      </c>
      <c r="B388" s="41" t="s">
        <v>85</v>
      </c>
      <c r="C388" s="19">
        <v>1</v>
      </c>
      <c r="D388" s="16" t="s">
        <v>80</v>
      </c>
      <c r="E388" s="170" t="s">
        <v>562</v>
      </c>
      <c r="F388" s="171"/>
      <c r="G388" s="117">
        <v>866</v>
      </c>
      <c r="H388" s="45">
        <f t="shared" si="34"/>
        <v>866</v>
      </c>
      <c r="I388" s="101"/>
    </row>
    <row r="389" spans="1:9" ht="76.5">
      <c r="A389" s="2">
        <v>27</v>
      </c>
      <c r="B389" s="41" t="s">
        <v>250</v>
      </c>
      <c r="C389" s="19">
        <v>1</v>
      </c>
      <c r="D389" s="16" t="s">
        <v>80</v>
      </c>
      <c r="E389" s="170" t="s">
        <v>562</v>
      </c>
      <c r="F389" s="171"/>
      <c r="G389" s="117">
        <v>866</v>
      </c>
      <c r="H389" s="45">
        <f t="shared" si="34"/>
        <v>866</v>
      </c>
      <c r="I389" s="101"/>
    </row>
    <row r="390" spans="1:9" ht="89.25">
      <c r="A390" s="2">
        <v>28</v>
      </c>
      <c r="B390" s="41" t="s">
        <v>461</v>
      </c>
      <c r="C390" s="19">
        <v>1</v>
      </c>
      <c r="D390" s="16" t="s">
        <v>80</v>
      </c>
      <c r="E390" s="170" t="s">
        <v>463</v>
      </c>
      <c r="F390" s="171"/>
      <c r="G390" s="117">
        <v>1100.2</v>
      </c>
      <c r="H390" s="45">
        <f t="shared" si="34"/>
        <v>1100.2</v>
      </c>
      <c r="I390" s="101"/>
    </row>
    <row r="391" spans="1:9" ht="89.25">
      <c r="A391" s="2">
        <v>29</v>
      </c>
      <c r="B391" s="41" t="s">
        <v>462</v>
      </c>
      <c r="C391" s="19">
        <v>1</v>
      </c>
      <c r="D391" s="16" t="s">
        <v>80</v>
      </c>
      <c r="E391" s="170" t="s">
        <v>563</v>
      </c>
      <c r="F391" s="184"/>
      <c r="G391" s="117">
        <v>1100.2</v>
      </c>
      <c r="H391" s="45">
        <f t="shared" si="34"/>
        <v>1100.2</v>
      </c>
      <c r="I391" s="101"/>
    </row>
    <row r="392" spans="1:9" ht="76.5">
      <c r="A392" s="2">
        <v>30</v>
      </c>
      <c r="B392" s="41" t="s">
        <v>251</v>
      </c>
      <c r="C392" s="19">
        <v>1</v>
      </c>
      <c r="D392" s="16" t="s">
        <v>80</v>
      </c>
      <c r="E392" s="170" t="s">
        <v>564</v>
      </c>
      <c r="F392" s="171"/>
      <c r="G392" s="117">
        <v>767.5</v>
      </c>
      <c r="H392" s="45">
        <f t="shared" si="34"/>
        <v>767.5</v>
      </c>
      <c r="I392" s="101"/>
    </row>
    <row r="393" spans="1:9" ht="76.5">
      <c r="A393" s="2">
        <v>31</v>
      </c>
      <c r="B393" s="41" t="s">
        <v>252</v>
      </c>
      <c r="C393" s="19">
        <v>1</v>
      </c>
      <c r="D393" s="16" t="s">
        <v>80</v>
      </c>
      <c r="E393" s="170" t="s">
        <v>564</v>
      </c>
      <c r="F393" s="171"/>
      <c r="G393" s="117">
        <v>767.5</v>
      </c>
      <c r="H393" s="45">
        <f t="shared" si="34"/>
        <v>767.5</v>
      </c>
      <c r="I393" s="101"/>
    </row>
    <row r="394" spans="1:9" ht="51">
      <c r="A394" s="2">
        <v>32</v>
      </c>
      <c r="B394" s="41" t="s">
        <v>254</v>
      </c>
      <c r="C394" s="19">
        <v>5</v>
      </c>
      <c r="D394" s="16" t="s">
        <v>80</v>
      </c>
      <c r="E394" s="170" t="s">
        <v>565</v>
      </c>
      <c r="F394" s="171"/>
      <c r="G394" s="117">
        <v>69.41</v>
      </c>
      <c r="H394" s="45">
        <f t="shared" si="34"/>
        <v>347.04999999999995</v>
      </c>
      <c r="I394" s="101"/>
    </row>
    <row r="395" spans="1:9" ht="76.5">
      <c r="A395" s="2">
        <v>33</v>
      </c>
      <c r="B395" s="41" t="s">
        <v>255</v>
      </c>
      <c r="C395" s="19">
        <v>3</v>
      </c>
      <c r="D395" s="16" t="s">
        <v>28</v>
      </c>
      <c r="E395" s="170" t="s">
        <v>565</v>
      </c>
      <c r="F395" s="171"/>
      <c r="G395" s="117">
        <v>21.12</v>
      </c>
      <c r="H395" s="45">
        <f t="shared" si="34"/>
        <v>63.36</v>
      </c>
      <c r="I395" s="101"/>
    </row>
    <row r="396" spans="1:9" ht="76.5">
      <c r="A396" s="2">
        <v>34</v>
      </c>
      <c r="B396" s="41" t="s">
        <v>256</v>
      </c>
      <c r="C396" s="19">
        <v>3</v>
      </c>
      <c r="D396" s="16" t="s">
        <v>28</v>
      </c>
      <c r="E396" s="170" t="s">
        <v>565</v>
      </c>
      <c r="F396" s="171"/>
      <c r="G396" s="117">
        <v>146.66999999999999</v>
      </c>
      <c r="H396" s="45">
        <f t="shared" si="34"/>
        <v>440.01</v>
      </c>
      <c r="I396" s="101"/>
    </row>
    <row r="397" spans="1:9" ht="76.5">
      <c r="A397" s="2">
        <v>35</v>
      </c>
      <c r="B397" s="41" t="s">
        <v>257</v>
      </c>
      <c r="C397" s="19">
        <v>3</v>
      </c>
      <c r="D397" s="16" t="s">
        <v>28</v>
      </c>
      <c r="E397" s="170" t="s">
        <v>565</v>
      </c>
      <c r="F397" s="171"/>
      <c r="G397" s="117">
        <v>26.57</v>
      </c>
      <c r="H397" s="45">
        <f t="shared" si="34"/>
        <v>79.710000000000008</v>
      </c>
      <c r="I397" s="101"/>
    </row>
    <row r="398" spans="1:9" ht="76.5">
      <c r="A398" s="2">
        <v>36</v>
      </c>
      <c r="B398" s="41" t="s">
        <v>258</v>
      </c>
      <c r="C398" s="19">
        <v>3</v>
      </c>
      <c r="D398" s="16" t="s">
        <v>28</v>
      </c>
      <c r="E398" s="170" t="s">
        <v>565</v>
      </c>
      <c r="F398" s="171"/>
      <c r="G398" s="117">
        <v>55.86</v>
      </c>
      <c r="H398" s="45">
        <f t="shared" si="34"/>
        <v>167.57999999999998</v>
      </c>
      <c r="I398" s="101"/>
    </row>
    <row r="399" spans="1:9" ht="76.5">
      <c r="A399" s="2">
        <v>37</v>
      </c>
      <c r="B399" s="41" t="s">
        <v>387</v>
      </c>
      <c r="C399" s="19">
        <v>3</v>
      </c>
      <c r="D399" s="16" t="s">
        <v>28</v>
      </c>
      <c r="E399" s="170" t="s">
        <v>565</v>
      </c>
      <c r="F399" s="171"/>
      <c r="G399" s="117">
        <v>80.14</v>
      </c>
      <c r="H399" s="45">
        <f t="shared" si="34"/>
        <v>240.42000000000002</v>
      </c>
      <c r="I399" s="101"/>
    </row>
    <row r="400" spans="1:9" ht="89.25">
      <c r="A400" s="2">
        <v>38</v>
      </c>
      <c r="B400" s="41" t="s">
        <v>281</v>
      </c>
      <c r="C400" s="19">
        <v>5</v>
      </c>
      <c r="D400" s="16" t="s">
        <v>152</v>
      </c>
      <c r="E400" s="170" t="s">
        <v>565</v>
      </c>
      <c r="F400" s="171"/>
      <c r="G400" s="117">
        <v>135.32</v>
      </c>
      <c r="H400" s="45">
        <f t="shared" si="34"/>
        <v>676.59999999999991</v>
      </c>
      <c r="I400" s="101"/>
    </row>
    <row r="401" spans="1:9" ht="38.25">
      <c r="A401" s="2">
        <v>39</v>
      </c>
      <c r="B401" s="41" t="s">
        <v>262</v>
      </c>
      <c r="C401" s="19">
        <v>5</v>
      </c>
      <c r="D401" s="16" t="s">
        <v>19</v>
      </c>
      <c r="E401" s="170" t="s">
        <v>565</v>
      </c>
      <c r="F401" s="171"/>
      <c r="G401" s="117">
        <v>79.25</v>
      </c>
      <c r="H401" s="45">
        <f t="shared" si="34"/>
        <v>396.25</v>
      </c>
      <c r="I401" s="101"/>
    </row>
    <row r="402" spans="1:9" ht="25.5" customHeight="1">
      <c r="A402" s="2">
        <v>40</v>
      </c>
      <c r="B402" s="41" t="s">
        <v>153</v>
      </c>
      <c r="C402" s="19">
        <v>2</v>
      </c>
      <c r="D402" s="16" t="s">
        <v>28</v>
      </c>
      <c r="E402" s="170" t="s">
        <v>565</v>
      </c>
      <c r="F402" s="171"/>
      <c r="G402" s="117">
        <v>79.64</v>
      </c>
      <c r="H402" s="45">
        <f t="shared" si="34"/>
        <v>159.28</v>
      </c>
      <c r="I402" s="101"/>
    </row>
    <row r="403" spans="1:9" ht="38.25">
      <c r="A403" s="2">
        <v>41</v>
      </c>
      <c r="B403" s="41" t="s">
        <v>263</v>
      </c>
      <c r="C403" s="19">
        <v>5</v>
      </c>
      <c r="D403" s="16" t="s">
        <v>19</v>
      </c>
      <c r="E403" s="170" t="s">
        <v>565</v>
      </c>
      <c r="F403" s="171"/>
      <c r="G403" s="117">
        <v>49.95</v>
      </c>
      <c r="H403" s="45">
        <f t="shared" si="34"/>
        <v>249.75</v>
      </c>
      <c r="I403" s="101"/>
    </row>
    <row r="404" spans="1:9" ht="38.25">
      <c r="A404" s="2">
        <v>42</v>
      </c>
      <c r="B404" s="41" t="s">
        <v>264</v>
      </c>
      <c r="C404" s="19">
        <v>3</v>
      </c>
      <c r="D404" s="16" t="s">
        <v>19</v>
      </c>
      <c r="E404" s="170" t="s">
        <v>565</v>
      </c>
      <c r="F404" s="171"/>
      <c r="G404" s="117">
        <v>61.95</v>
      </c>
      <c r="H404" s="45">
        <f t="shared" si="34"/>
        <v>185.85000000000002</v>
      </c>
      <c r="I404" s="101"/>
    </row>
    <row r="405" spans="1:9" ht="38.25">
      <c r="A405" s="2">
        <v>43</v>
      </c>
      <c r="B405" s="41" t="s">
        <v>265</v>
      </c>
      <c r="C405" s="19">
        <v>3</v>
      </c>
      <c r="D405" s="16" t="s">
        <v>19</v>
      </c>
      <c r="E405" s="170" t="s">
        <v>565</v>
      </c>
      <c r="F405" s="171"/>
      <c r="G405" s="117">
        <v>110</v>
      </c>
      <c r="H405" s="45">
        <f t="shared" si="34"/>
        <v>330</v>
      </c>
      <c r="I405" s="101"/>
    </row>
    <row r="406" spans="1:9" ht="38.25">
      <c r="A406" s="2">
        <v>44</v>
      </c>
      <c r="B406" s="41" t="s">
        <v>266</v>
      </c>
      <c r="C406" s="19">
        <v>2</v>
      </c>
      <c r="D406" s="16" t="s">
        <v>19</v>
      </c>
      <c r="E406" s="170" t="s">
        <v>565</v>
      </c>
      <c r="F406" s="171"/>
      <c r="G406" s="117">
        <v>108.4</v>
      </c>
      <c r="H406" s="45">
        <f t="shared" si="34"/>
        <v>216.8</v>
      </c>
      <c r="I406" s="101"/>
    </row>
    <row r="407" spans="1:9" ht="38.25">
      <c r="A407" s="2">
        <v>45</v>
      </c>
      <c r="B407" s="41" t="s">
        <v>267</v>
      </c>
      <c r="C407" s="19">
        <v>2</v>
      </c>
      <c r="D407" s="16" t="s">
        <v>19</v>
      </c>
      <c r="E407" s="170" t="s">
        <v>565</v>
      </c>
      <c r="F407" s="171"/>
      <c r="G407" s="117">
        <v>123.5</v>
      </c>
      <c r="H407" s="45">
        <f t="shared" si="34"/>
        <v>247</v>
      </c>
      <c r="I407" s="101"/>
    </row>
    <row r="408" spans="1:9" ht="51">
      <c r="A408" s="2">
        <v>46</v>
      </c>
      <c r="B408" s="41" t="s">
        <v>270</v>
      </c>
      <c r="C408" s="19">
        <v>2</v>
      </c>
      <c r="D408" s="16" t="s">
        <v>28</v>
      </c>
      <c r="E408" s="170" t="s">
        <v>565</v>
      </c>
      <c r="F408" s="171"/>
      <c r="G408" s="117">
        <v>122.56</v>
      </c>
      <c r="H408" s="45">
        <f t="shared" si="34"/>
        <v>245.12</v>
      </c>
      <c r="I408" s="101"/>
    </row>
    <row r="409" spans="1:9" ht="89.25">
      <c r="A409" s="2">
        <v>47</v>
      </c>
      <c r="B409" s="41" t="s">
        <v>282</v>
      </c>
      <c r="C409" s="19">
        <v>3</v>
      </c>
      <c r="D409" s="16" t="s">
        <v>80</v>
      </c>
      <c r="E409" s="170" t="s">
        <v>565</v>
      </c>
      <c r="F409" s="171"/>
      <c r="G409" s="117">
        <v>117.36</v>
      </c>
      <c r="H409" s="45">
        <f t="shared" si="34"/>
        <v>352.08</v>
      </c>
      <c r="I409" s="101"/>
    </row>
    <row r="410" spans="1:9" ht="408">
      <c r="A410" s="2">
        <v>48</v>
      </c>
      <c r="B410" s="75" t="s">
        <v>307</v>
      </c>
      <c r="C410" s="19">
        <v>1</v>
      </c>
      <c r="D410" s="16" t="s">
        <v>80</v>
      </c>
      <c r="E410" s="170" t="s">
        <v>565</v>
      </c>
      <c r="F410" s="171"/>
      <c r="G410" s="117">
        <v>174.35</v>
      </c>
      <c r="H410" s="45">
        <f t="shared" si="34"/>
        <v>174.35</v>
      </c>
      <c r="I410" s="101"/>
    </row>
    <row r="411" spans="1:9" ht="51">
      <c r="A411" s="2">
        <v>49</v>
      </c>
      <c r="B411" s="41" t="s">
        <v>271</v>
      </c>
      <c r="C411" s="19">
        <v>5</v>
      </c>
      <c r="D411" s="16" t="s">
        <v>28</v>
      </c>
      <c r="E411" s="170" t="s">
        <v>565</v>
      </c>
      <c r="F411" s="171"/>
      <c r="G411" s="117">
        <v>232.25</v>
      </c>
      <c r="H411" s="45">
        <f t="shared" si="34"/>
        <v>1161.25</v>
      </c>
      <c r="I411" s="101"/>
    </row>
    <row r="412" spans="1:9" ht="51">
      <c r="A412" s="2">
        <v>50</v>
      </c>
      <c r="B412" s="41" t="s">
        <v>273</v>
      </c>
      <c r="C412" s="19">
        <v>1</v>
      </c>
      <c r="D412" s="16" t="s">
        <v>28</v>
      </c>
      <c r="E412" s="170" t="s">
        <v>565</v>
      </c>
      <c r="F412" s="171"/>
      <c r="G412" s="117">
        <v>146.38999999999999</v>
      </c>
      <c r="H412" s="45">
        <f t="shared" si="34"/>
        <v>146.38999999999999</v>
      </c>
      <c r="I412" s="101"/>
    </row>
    <row r="413" spans="1:9" ht="102">
      <c r="A413" s="2">
        <v>51</v>
      </c>
      <c r="B413" s="41" t="s">
        <v>314</v>
      </c>
      <c r="C413" s="19">
        <v>5</v>
      </c>
      <c r="D413" s="16" t="s">
        <v>28</v>
      </c>
      <c r="E413" s="176" t="s">
        <v>614</v>
      </c>
      <c r="F413" s="177"/>
      <c r="G413" s="117">
        <v>79.459999999999994</v>
      </c>
      <c r="H413" s="45">
        <f t="shared" si="34"/>
        <v>397.29999999999995</v>
      </c>
      <c r="I413" s="101"/>
    </row>
    <row r="414" spans="1:9" ht="38.25">
      <c r="A414" s="2">
        <v>52</v>
      </c>
      <c r="B414" s="41" t="s">
        <v>315</v>
      </c>
      <c r="C414" s="19">
        <v>8</v>
      </c>
      <c r="D414" s="16" t="s">
        <v>28</v>
      </c>
      <c r="E414" s="176" t="s">
        <v>614</v>
      </c>
      <c r="F414" s="177"/>
      <c r="G414" s="117">
        <v>72.040000000000006</v>
      </c>
      <c r="H414" s="45">
        <f t="shared" si="34"/>
        <v>576.32000000000005</v>
      </c>
      <c r="I414" s="101"/>
    </row>
    <row r="415" spans="1:9" ht="51">
      <c r="A415" s="2">
        <v>53</v>
      </c>
      <c r="B415" s="41" t="s">
        <v>316</v>
      </c>
      <c r="C415" s="19">
        <v>8</v>
      </c>
      <c r="D415" s="16" t="s">
        <v>28</v>
      </c>
      <c r="E415" s="176" t="s">
        <v>614</v>
      </c>
      <c r="F415" s="177"/>
      <c r="G415" s="117">
        <v>60.25</v>
      </c>
      <c r="H415" s="45">
        <f t="shared" si="34"/>
        <v>482</v>
      </c>
      <c r="I415" s="101"/>
    </row>
    <row r="416" spans="1:9" ht="51">
      <c r="A416" s="2">
        <v>54</v>
      </c>
      <c r="B416" s="41" t="s">
        <v>389</v>
      </c>
      <c r="C416" s="19">
        <v>10</v>
      </c>
      <c r="D416" s="16" t="s">
        <v>19</v>
      </c>
      <c r="E416" s="176" t="s">
        <v>615</v>
      </c>
      <c r="F416" s="177"/>
      <c r="G416" s="117">
        <v>51.73</v>
      </c>
      <c r="H416" s="45">
        <f t="shared" si="34"/>
        <v>517.29999999999995</v>
      </c>
      <c r="I416" s="101"/>
    </row>
    <row r="417" spans="1:9" ht="38.25">
      <c r="A417" s="2">
        <v>55</v>
      </c>
      <c r="B417" s="41" t="s">
        <v>390</v>
      </c>
      <c r="C417" s="19">
        <v>14</v>
      </c>
      <c r="D417" s="16" t="s">
        <v>28</v>
      </c>
      <c r="E417" s="170" t="s">
        <v>566</v>
      </c>
      <c r="F417" s="171"/>
      <c r="G417" s="117">
        <v>112</v>
      </c>
      <c r="H417" s="45">
        <f t="shared" si="34"/>
        <v>1568</v>
      </c>
      <c r="I417" s="101"/>
    </row>
    <row r="418" spans="1:9" ht="63.75">
      <c r="A418" s="2">
        <v>56</v>
      </c>
      <c r="B418" s="75" t="s">
        <v>308</v>
      </c>
      <c r="C418" s="19">
        <v>5</v>
      </c>
      <c r="D418" s="16" t="s">
        <v>19</v>
      </c>
      <c r="E418" s="170" t="s">
        <v>566</v>
      </c>
      <c r="F418" s="171"/>
      <c r="G418" s="117">
        <v>56.61</v>
      </c>
      <c r="H418" s="45">
        <f t="shared" si="34"/>
        <v>283.05</v>
      </c>
      <c r="I418" s="101"/>
    </row>
    <row r="419" spans="1:9" ht="76.5">
      <c r="A419" s="2">
        <v>57</v>
      </c>
      <c r="B419" s="41" t="s">
        <v>160</v>
      </c>
      <c r="C419" s="19">
        <v>10</v>
      </c>
      <c r="D419" s="16" t="s">
        <v>19</v>
      </c>
      <c r="E419" s="170" t="s">
        <v>566</v>
      </c>
      <c r="F419" s="171"/>
      <c r="G419" s="117">
        <v>51.36</v>
      </c>
      <c r="H419" s="45">
        <f t="shared" si="34"/>
        <v>513.6</v>
      </c>
      <c r="I419" s="101"/>
    </row>
    <row r="420" spans="1:9" ht="63.75">
      <c r="A420" s="2">
        <v>58</v>
      </c>
      <c r="B420" s="41" t="s">
        <v>161</v>
      </c>
      <c r="C420" s="19">
        <v>10</v>
      </c>
      <c r="D420" s="16" t="s">
        <v>19</v>
      </c>
      <c r="E420" s="170" t="s">
        <v>566</v>
      </c>
      <c r="F420" s="171"/>
      <c r="G420" s="117">
        <v>66.87</v>
      </c>
      <c r="H420" s="45">
        <f t="shared" si="34"/>
        <v>668.7</v>
      </c>
      <c r="I420" s="101"/>
    </row>
    <row r="421" spans="1:9" ht="63.75">
      <c r="A421" s="2">
        <v>59</v>
      </c>
      <c r="B421" s="75" t="s">
        <v>309</v>
      </c>
      <c r="C421" s="19">
        <v>10</v>
      </c>
      <c r="D421" s="16" t="s">
        <v>19</v>
      </c>
      <c r="E421" s="170" t="s">
        <v>566</v>
      </c>
      <c r="F421" s="171"/>
      <c r="G421" s="117">
        <v>77.760000000000005</v>
      </c>
      <c r="H421" s="45">
        <f t="shared" si="34"/>
        <v>777.6</v>
      </c>
      <c r="I421" s="101"/>
    </row>
    <row r="422" spans="1:9" ht="89.25">
      <c r="A422" s="2">
        <v>60</v>
      </c>
      <c r="B422" s="41" t="s">
        <v>274</v>
      </c>
      <c r="C422" s="19">
        <v>2</v>
      </c>
      <c r="D422" s="16" t="s">
        <v>28</v>
      </c>
      <c r="E422" s="170" t="s">
        <v>567</v>
      </c>
      <c r="F422" s="171"/>
      <c r="G422" s="117">
        <v>238.89</v>
      </c>
      <c r="H422" s="45">
        <f t="shared" si="34"/>
        <v>477.78</v>
      </c>
      <c r="I422" s="101"/>
    </row>
    <row r="423" spans="1:9" ht="51">
      <c r="A423" s="2">
        <v>61</v>
      </c>
      <c r="B423" s="41" t="s">
        <v>275</v>
      </c>
      <c r="C423" s="19">
        <v>2</v>
      </c>
      <c r="D423" s="16" t="s">
        <v>19</v>
      </c>
      <c r="E423" s="170" t="s">
        <v>567</v>
      </c>
      <c r="F423" s="171"/>
      <c r="G423" s="117">
        <v>113.4</v>
      </c>
      <c r="H423" s="45">
        <f t="shared" si="34"/>
        <v>226.8</v>
      </c>
      <c r="I423" s="101"/>
    </row>
    <row r="424" spans="1:9" ht="229.5">
      <c r="A424" s="2">
        <v>62</v>
      </c>
      <c r="B424" s="41" t="s">
        <v>317</v>
      </c>
      <c r="C424" s="19">
        <v>4</v>
      </c>
      <c r="D424" s="16" t="s">
        <v>28</v>
      </c>
      <c r="E424" s="170" t="s">
        <v>567</v>
      </c>
      <c r="F424" s="171"/>
      <c r="G424" s="117">
        <v>136.79</v>
      </c>
      <c r="H424" s="45">
        <f t="shared" si="34"/>
        <v>547.16</v>
      </c>
      <c r="I424" s="101"/>
    </row>
    <row r="425" spans="1:9" ht="63.75">
      <c r="A425" s="2">
        <v>63</v>
      </c>
      <c r="B425" s="41" t="s">
        <v>276</v>
      </c>
      <c r="C425" s="19">
        <v>4</v>
      </c>
      <c r="D425" s="16" t="s">
        <v>28</v>
      </c>
      <c r="E425" s="170" t="s">
        <v>567</v>
      </c>
      <c r="F425" s="171"/>
      <c r="G425" s="117">
        <v>270.58999999999997</v>
      </c>
      <c r="H425" s="45">
        <f t="shared" si="34"/>
        <v>1082.3599999999999</v>
      </c>
      <c r="I425" s="101"/>
    </row>
    <row r="426" spans="1:9" ht="63.75">
      <c r="A426" s="2">
        <v>64</v>
      </c>
      <c r="B426" s="41" t="s">
        <v>391</v>
      </c>
      <c r="C426" s="19">
        <v>4</v>
      </c>
      <c r="D426" s="16" t="s">
        <v>80</v>
      </c>
      <c r="E426" s="170" t="s">
        <v>568</v>
      </c>
      <c r="F426" s="171"/>
      <c r="G426" s="117">
        <v>61.4</v>
      </c>
      <c r="H426" s="45">
        <f t="shared" si="34"/>
        <v>245.6</v>
      </c>
      <c r="I426" s="101"/>
    </row>
    <row r="427" spans="1:9" ht="76.5">
      <c r="A427" s="2">
        <v>65</v>
      </c>
      <c r="B427" s="41" t="s">
        <v>277</v>
      </c>
      <c r="C427" s="19">
        <v>2</v>
      </c>
      <c r="D427" s="16" t="s">
        <v>28</v>
      </c>
      <c r="E427" s="170" t="s">
        <v>548</v>
      </c>
      <c r="F427" s="171"/>
      <c r="G427" s="117">
        <v>179.5</v>
      </c>
      <c r="H427" s="45">
        <f t="shared" ref="H427:H453" si="35">C427*G427</f>
        <v>359</v>
      </c>
      <c r="I427" s="101"/>
    </row>
    <row r="428" spans="1:9" ht="150" customHeight="1">
      <c r="A428" s="2">
        <v>66</v>
      </c>
      <c r="B428" s="41" t="s">
        <v>318</v>
      </c>
      <c r="C428" s="19">
        <v>3</v>
      </c>
      <c r="D428" s="16" t="s">
        <v>28</v>
      </c>
      <c r="E428" s="176" t="s">
        <v>616</v>
      </c>
      <c r="F428" s="177"/>
      <c r="G428" s="117">
        <v>2288.25</v>
      </c>
      <c r="H428" s="45">
        <f t="shared" si="35"/>
        <v>6864.75</v>
      </c>
      <c r="I428" s="101"/>
    </row>
    <row r="429" spans="1:9" ht="51">
      <c r="A429" s="2">
        <v>67</v>
      </c>
      <c r="B429" s="41" t="s">
        <v>278</v>
      </c>
      <c r="C429" s="19">
        <v>4</v>
      </c>
      <c r="D429" s="16" t="s">
        <v>28</v>
      </c>
      <c r="E429" s="170" t="s">
        <v>548</v>
      </c>
      <c r="F429" s="171"/>
      <c r="G429" s="117">
        <v>109.56</v>
      </c>
      <c r="H429" s="45">
        <f t="shared" si="35"/>
        <v>438.24</v>
      </c>
      <c r="I429" s="101"/>
    </row>
    <row r="430" spans="1:9" ht="89.25">
      <c r="A430" s="2">
        <v>68</v>
      </c>
      <c r="B430" s="41" t="s">
        <v>86</v>
      </c>
      <c r="C430" s="19">
        <v>1</v>
      </c>
      <c r="D430" s="16" t="s">
        <v>80</v>
      </c>
      <c r="E430" s="176" t="s">
        <v>617</v>
      </c>
      <c r="F430" s="177"/>
      <c r="G430" s="117">
        <v>799</v>
      </c>
      <c r="H430" s="45">
        <f t="shared" si="35"/>
        <v>799</v>
      </c>
      <c r="I430" s="101"/>
    </row>
    <row r="431" spans="1:9" ht="63.75">
      <c r="A431" s="2">
        <v>69</v>
      </c>
      <c r="B431" s="41" t="s">
        <v>392</v>
      </c>
      <c r="C431" s="19">
        <v>2</v>
      </c>
      <c r="D431" s="16" t="s">
        <v>81</v>
      </c>
      <c r="E431" s="170" t="s">
        <v>548</v>
      </c>
      <c r="F431" s="171"/>
      <c r="G431" s="117">
        <v>89.8</v>
      </c>
      <c r="H431" s="45">
        <f t="shared" si="35"/>
        <v>179.6</v>
      </c>
      <c r="I431" s="101"/>
    </row>
    <row r="432" spans="1:9" ht="89.25">
      <c r="A432" s="2">
        <v>70</v>
      </c>
      <c r="B432" s="41" t="s">
        <v>155</v>
      </c>
      <c r="C432" s="19">
        <v>1</v>
      </c>
      <c r="D432" s="16" t="s">
        <v>28</v>
      </c>
      <c r="E432" s="170" t="s">
        <v>548</v>
      </c>
      <c r="F432" s="171"/>
      <c r="G432" s="117">
        <v>267.05</v>
      </c>
      <c r="H432" s="45">
        <f t="shared" si="35"/>
        <v>267.05</v>
      </c>
      <c r="I432" s="101"/>
    </row>
    <row r="433" spans="1:9" ht="38.25">
      <c r="A433" s="2">
        <v>71</v>
      </c>
      <c r="B433" s="75" t="s">
        <v>310</v>
      </c>
      <c r="C433" s="19">
        <v>1</v>
      </c>
      <c r="D433" s="16" t="s">
        <v>19</v>
      </c>
      <c r="E433" s="170" t="s">
        <v>548</v>
      </c>
      <c r="F433" s="171"/>
      <c r="G433" s="117">
        <v>78.900000000000006</v>
      </c>
      <c r="H433" s="45">
        <f t="shared" si="35"/>
        <v>78.900000000000006</v>
      </c>
      <c r="I433" s="101"/>
    </row>
    <row r="434" spans="1:9" ht="63.75">
      <c r="A434" s="2">
        <v>72</v>
      </c>
      <c r="B434" s="41" t="s">
        <v>393</v>
      </c>
      <c r="C434" s="19">
        <v>1</v>
      </c>
      <c r="D434" s="16" t="s">
        <v>28</v>
      </c>
      <c r="E434" s="170" t="s">
        <v>548</v>
      </c>
      <c r="F434" s="171"/>
      <c r="G434" s="117">
        <v>135.46</v>
      </c>
      <c r="H434" s="45">
        <f t="shared" si="35"/>
        <v>135.46</v>
      </c>
      <c r="I434" s="101"/>
    </row>
    <row r="435" spans="1:9" ht="63.75">
      <c r="A435" s="2">
        <v>73</v>
      </c>
      <c r="B435" s="41" t="s">
        <v>394</v>
      </c>
      <c r="C435" s="19">
        <v>1</v>
      </c>
      <c r="D435" s="16" t="s">
        <v>28</v>
      </c>
      <c r="E435" s="170" t="s">
        <v>548</v>
      </c>
      <c r="F435" s="171"/>
      <c r="G435" s="117">
        <v>138.07</v>
      </c>
      <c r="H435" s="45">
        <f t="shared" si="35"/>
        <v>138.07</v>
      </c>
      <c r="I435" s="101"/>
    </row>
    <row r="436" spans="1:9" ht="89.25">
      <c r="A436" s="2">
        <v>74</v>
      </c>
      <c r="B436" s="41" t="s">
        <v>154</v>
      </c>
      <c r="C436" s="19">
        <v>2</v>
      </c>
      <c r="D436" s="16" t="s">
        <v>28</v>
      </c>
      <c r="E436" s="170" t="s">
        <v>551</v>
      </c>
      <c r="F436" s="171"/>
      <c r="G436" s="117">
        <v>238.89</v>
      </c>
      <c r="H436" s="45">
        <f t="shared" si="35"/>
        <v>477.78</v>
      </c>
      <c r="I436" s="101"/>
    </row>
    <row r="437" spans="1:9" ht="76.5">
      <c r="A437" s="2">
        <v>75</v>
      </c>
      <c r="B437" s="41" t="s">
        <v>157</v>
      </c>
      <c r="C437" s="19">
        <v>4</v>
      </c>
      <c r="D437" s="16" t="s">
        <v>19</v>
      </c>
      <c r="E437" s="170" t="s">
        <v>551</v>
      </c>
      <c r="F437" s="171"/>
      <c r="G437" s="117">
        <v>131.87</v>
      </c>
      <c r="H437" s="45">
        <f t="shared" si="35"/>
        <v>527.48</v>
      </c>
      <c r="I437" s="101"/>
    </row>
    <row r="438" spans="1:9" ht="229.5">
      <c r="A438" s="2">
        <v>76</v>
      </c>
      <c r="B438" s="41" t="s">
        <v>311</v>
      </c>
      <c r="C438" s="19">
        <v>4</v>
      </c>
      <c r="D438" s="16" t="s">
        <v>28</v>
      </c>
      <c r="E438" s="170" t="s">
        <v>551</v>
      </c>
      <c r="F438" s="171"/>
      <c r="G438" s="117">
        <v>136.79</v>
      </c>
      <c r="H438" s="45">
        <f t="shared" si="35"/>
        <v>547.16</v>
      </c>
      <c r="I438" s="101"/>
    </row>
    <row r="439" spans="1:9" ht="76.5">
      <c r="A439" s="2">
        <v>77</v>
      </c>
      <c r="B439" s="41" t="s">
        <v>158</v>
      </c>
      <c r="C439" s="19">
        <v>4</v>
      </c>
      <c r="D439" s="16" t="s">
        <v>19</v>
      </c>
      <c r="E439" s="170" t="s">
        <v>551</v>
      </c>
      <c r="F439" s="171"/>
      <c r="G439" s="117">
        <v>127.14</v>
      </c>
      <c r="H439" s="45">
        <f t="shared" si="35"/>
        <v>508.56</v>
      </c>
      <c r="I439" s="101"/>
    </row>
    <row r="440" spans="1:9" ht="76.5">
      <c r="A440" s="2">
        <v>78</v>
      </c>
      <c r="B440" s="41" t="s">
        <v>159</v>
      </c>
      <c r="C440" s="19">
        <v>4</v>
      </c>
      <c r="D440" s="16" t="s">
        <v>28</v>
      </c>
      <c r="E440" s="170" t="s">
        <v>551</v>
      </c>
      <c r="F440" s="171"/>
      <c r="G440" s="117">
        <v>179.54</v>
      </c>
      <c r="H440" s="45">
        <f t="shared" si="35"/>
        <v>718.16</v>
      </c>
      <c r="I440" s="101"/>
    </row>
    <row r="441" spans="1:9" ht="102">
      <c r="A441" s="2">
        <v>79</v>
      </c>
      <c r="B441" s="41" t="s">
        <v>327</v>
      </c>
      <c r="C441" s="88">
        <v>4</v>
      </c>
      <c r="D441" s="16" t="s">
        <v>28</v>
      </c>
      <c r="E441" s="170" t="s">
        <v>552</v>
      </c>
      <c r="F441" s="171"/>
      <c r="G441" s="117">
        <v>250</v>
      </c>
      <c r="H441" s="45">
        <f t="shared" si="35"/>
        <v>1000</v>
      </c>
      <c r="I441" s="101"/>
    </row>
    <row r="442" spans="1:9" ht="216.75">
      <c r="A442" s="2">
        <v>80</v>
      </c>
      <c r="B442" s="41" t="s">
        <v>395</v>
      </c>
      <c r="C442" s="89">
        <v>1</v>
      </c>
      <c r="D442" s="90" t="s">
        <v>80</v>
      </c>
      <c r="E442" s="170" t="s">
        <v>552</v>
      </c>
      <c r="F442" s="171"/>
      <c r="G442" s="117">
        <v>640.52</v>
      </c>
      <c r="H442" s="45">
        <f t="shared" si="35"/>
        <v>640.52</v>
      </c>
      <c r="I442" s="101"/>
    </row>
    <row r="443" spans="1:9" ht="51">
      <c r="A443" s="2">
        <v>81</v>
      </c>
      <c r="B443" s="41" t="s">
        <v>279</v>
      </c>
      <c r="C443" s="89">
        <v>1</v>
      </c>
      <c r="D443" s="90" t="s">
        <v>19</v>
      </c>
      <c r="E443" s="182" t="s">
        <v>552</v>
      </c>
      <c r="F443" s="183"/>
      <c r="G443" s="117">
        <v>585</v>
      </c>
      <c r="H443" s="45">
        <f t="shared" si="35"/>
        <v>585</v>
      </c>
      <c r="I443" s="101"/>
    </row>
    <row r="444" spans="1:9" ht="63.75">
      <c r="A444" s="2">
        <v>82</v>
      </c>
      <c r="B444" s="41" t="s">
        <v>222</v>
      </c>
      <c r="C444" s="89">
        <v>2</v>
      </c>
      <c r="D444" s="90" t="s">
        <v>28</v>
      </c>
      <c r="E444" s="172" t="s">
        <v>618</v>
      </c>
      <c r="F444" s="173"/>
      <c r="G444" s="117">
        <v>36</v>
      </c>
      <c r="H444" s="45">
        <f t="shared" si="35"/>
        <v>72</v>
      </c>
      <c r="I444" s="101"/>
    </row>
    <row r="445" spans="1:9" ht="38.25" customHeight="1">
      <c r="A445" s="2">
        <v>83</v>
      </c>
      <c r="B445" s="41" t="s">
        <v>396</v>
      </c>
      <c r="C445" s="89">
        <v>2</v>
      </c>
      <c r="D445" s="90" t="s">
        <v>28</v>
      </c>
      <c r="E445" s="172" t="s">
        <v>618</v>
      </c>
      <c r="F445" s="173"/>
      <c r="G445" s="117">
        <v>58.94</v>
      </c>
      <c r="H445" s="45">
        <f t="shared" si="35"/>
        <v>117.88</v>
      </c>
      <c r="I445" s="101"/>
    </row>
    <row r="446" spans="1:9" ht="38.25">
      <c r="A446" s="2">
        <v>84</v>
      </c>
      <c r="B446" s="41" t="s">
        <v>312</v>
      </c>
      <c r="C446" s="19">
        <v>2</v>
      </c>
      <c r="D446" s="16" t="s">
        <v>28</v>
      </c>
      <c r="E446" s="172" t="s">
        <v>618</v>
      </c>
      <c r="F446" s="173"/>
      <c r="G446" s="117">
        <v>105.52</v>
      </c>
      <c r="H446" s="45">
        <f t="shared" si="35"/>
        <v>211.04</v>
      </c>
      <c r="I446" s="101"/>
    </row>
    <row r="447" spans="1:9" ht="63.75">
      <c r="A447" s="2">
        <v>85</v>
      </c>
      <c r="B447" s="41" t="s">
        <v>405</v>
      </c>
      <c r="C447" s="19">
        <v>16</v>
      </c>
      <c r="D447" s="16" t="s">
        <v>28</v>
      </c>
      <c r="E447" s="172" t="s">
        <v>619</v>
      </c>
      <c r="F447" s="173"/>
      <c r="G447" s="117">
        <v>5.68</v>
      </c>
      <c r="H447" s="45">
        <f t="shared" si="35"/>
        <v>90.88</v>
      </c>
      <c r="I447" s="101"/>
    </row>
    <row r="448" spans="1:9" ht="38.25" customHeight="1">
      <c r="A448" s="2">
        <v>86</v>
      </c>
      <c r="B448" s="41" t="s">
        <v>280</v>
      </c>
      <c r="C448" s="19">
        <v>10</v>
      </c>
      <c r="D448" s="16" t="s">
        <v>28</v>
      </c>
      <c r="E448" s="172" t="s">
        <v>618</v>
      </c>
      <c r="F448" s="173"/>
      <c r="G448" s="117">
        <v>5.75</v>
      </c>
      <c r="H448" s="45">
        <f t="shared" si="35"/>
        <v>57.5</v>
      </c>
      <c r="I448" s="101"/>
    </row>
    <row r="449" spans="1:9" ht="63.75">
      <c r="A449" s="2">
        <v>87</v>
      </c>
      <c r="B449" s="41" t="s">
        <v>223</v>
      </c>
      <c r="C449" s="89">
        <v>8</v>
      </c>
      <c r="D449" s="90" t="s">
        <v>28</v>
      </c>
      <c r="E449" s="172" t="s">
        <v>619</v>
      </c>
      <c r="F449" s="173"/>
      <c r="G449" s="117">
        <v>67.95</v>
      </c>
      <c r="H449" s="45">
        <f t="shared" si="35"/>
        <v>543.6</v>
      </c>
      <c r="I449" s="101"/>
    </row>
    <row r="450" spans="1:9" ht="38.25" customHeight="1">
      <c r="A450" s="2">
        <v>88</v>
      </c>
      <c r="B450" s="41" t="s">
        <v>224</v>
      </c>
      <c r="C450" s="89">
        <v>10</v>
      </c>
      <c r="D450" s="90" t="s">
        <v>28</v>
      </c>
      <c r="E450" s="172" t="s">
        <v>619</v>
      </c>
      <c r="F450" s="173"/>
      <c r="G450" s="117">
        <v>55.56</v>
      </c>
      <c r="H450" s="45">
        <f t="shared" si="35"/>
        <v>555.6</v>
      </c>
      <c r="I450" s="101"/>
    </row>
    <row r="451" spans="1:9" ht="38.25" customHeight="1">
      <c r="A451" s="2">
        <v>89</v>
      </c>
      <c r="B451" s="41" t="s">
        <v>83</v>
      </c>
      <c r="C451" s="19">
        <v>16</v>
      </c>
      <c r="D451" s="16" t="s">
        <v>28</v>
      </c>
      <c r="E451" s="174" t="s">
        <v>619</v>
      </c>
      <c r="F451" s="175"/>
      <c r="G451" s="117">
        <v>20.07</v>
      </c>
      <c r="H451" s="45">
        <f t="shared" si="35"/>
        <v>321.12</v>
      </c>
      <c r="I451" s="101"/>
    </row>
    <row r="452" spans="1:9" ht="114.75">
      <c r="A452" s="2">
        <v>90</v>
      </c>
      <c r="B452" s="87" t="s">
        <v>328</v>
      </c>
      <c r="C452" s="19">
        <v>15</v>
      </c>
      <c r="D452" s="16" t="s">
        <v>28</v>
      </c>
      <c r="E452" s="170" t="s">
        <v>553</v>
      </c>
      <c r="F452" s="171"/>
      <c r="G452" s="117">
        <v>192.5</v>
      </c>
      <c r="H452" s="45">
        <f t="shared" si="35"/>
        <v>2887.5</v>
      </c>
      <c r="I452" s="101"/>
    </row>
    <row r="453" spans="1:9" ht="76.5">
      <c r="A453" s="2">
        <v>91</v>
      </c>
      <c r="B453" s="41" t="s">
        <v>397</v>
      </c>
      <c r="C453" s="19">
        <v>3</v>
      </c>
      <c r="D453" s="16" t="s">
        <v>28</v>
      </c>
      <c r="E453" s="170" t="s">
        <v>558</v>
      </c>
      <c r="F453" s="171"/>
      <c r="G453" s="117">
        <v>283.05</v>
      </c>
      <c r="H453" s="45">
        <f t="shared" si="35"/>
        <v>849.15000000000009</v>
      </c>
      <c r="I453" s="101"/>
    </row>
    <row r="454" spans="1:9">
      <c r="A454" s="156" t="s">
        <v>569</v>
      </c>
      <c r="B454" s="156"/>
      <c r="C454" s="156"/>
      <c r="D454" s="156"/>
      <c r="E454" s="156"/>
      <c r="F454" s="156"/>
      <c r="G454" s="156"/>
      <c r="H454" s="108">
        <f>SUM(H363:H453)</f>
        <v>52862.409999999989</v>
      </c>
      <c r="I454" s="101"/>
    </row>
    <row r="455" spans="1:9">
      <c r="A455" s="157" t="s">
        <v>509</v>
      </c>
      <c r="B455" s="157"/>
      <c r="C455" s="157"/>
      <c r="D455" s="157"/>
      <c r="E455" s="157"/>
      <c r="F455" s="157"/>
      <c r="G455" s="157"/>
      <c r="H455" s="157"/>
      <c r="I455" s="101"/>
    </row>
    <row r="456" spans="1:9">
      <c r="A456" s="104" t="s">
        <v>1</v>
      </c>
      <c r="B456" s="104" t="s">
        <v>26</v>
      </c>
      <c r="C456" s="104" t="s">
        <v>114</v>
      </c>
      <c r="D456" s="104" t="s">
        <v>0</v>
      </c>
      <c r="E456" s="219" t="s">
        <v>27</v>
      </c>
      <c r="F456" s="219"/>
      <c r="G456" s="104" t="s">
        <v>6</v>
      </c>
      <c r="H456" s="111" t="s">
        <v>486</v>
      </c>
      <c r="I456" s="101"/>
    </row>
    <row r="457" spans="1:9" ht="127.5">
      <c r="A457" s="2">
        <v>1</v>
      </c>
      <c r="B457" s="41" t="s">
        <v>371</v>
      </c>
      <c r="C457" s="19">
        <v>1</v>
      </c>
      <c r="D457" s="16" t="s">
        <v>28</v>
      </c>
      <c r="E457" s="176" t="s">
        <v>555</v>
      </c>
      <c r="F457" s="177"/>
      <c r="G457" s="117">
        <v>2687</v>
      </c>
      <c r="H457" s="45">
        <f t="shared" ref="H457:H520" si="36">C457*G457</f>
        <v>2687</v>
      </c>
      <c r="I457" s="101"/>
    </row>
    <row r="458" spans="1:9" ht="63.75">
      <c r="A458" s="2">
        <v>2</v>
      </c>
      <c r="B458" s="41" t="s">
        <v>145</v>
      </c>
      <c r="C458" s="19">
        <v>1</v>
      </c>
      <c r="D458" s="16" t="s">
        <v>28</v>
      </c>
      <c r="E458" s="176" t="s">
        <v>620</v>
      </c>
      <c r="F458" s="177"/>
      <c r="G458" s="117">
        <v>343.88</v>
      </c>
      <c r="H458" s="45">
        <f t="shared" si="36"/>
        <v>343.88</v>
      </c>
      <c r="I458" s="101"/>
    </row>
    <row r="459" spans="1:9" ht="51">
      <c r="A459" s="2">
        <v>3</v>
      </c>
      <c r="B459" s="41" t="s">
        <v>372</v>
      </c>
      <c r="C459" s="19">
        <v>2</v>
      </c>
      <c r="D459" s="16" t="s">
        <v>28</v>
      </c>
      <c r="E459" s="176" t="s">
        <v>620</v>
      </c>
      <c r="F459" s="177"/>
      <c r="G459" s="117">
        <v>20.45</v>
      </c>
      <c r="H459" s="45">
        <f t="shared" si="36"/>
        <v>40.9</v>
      </c>
      <c r="I459" s="101"/>
    </row>
    <row r="460" spans="1:9" ht="25.5" customHeight="1">
      <c r="A460" s="2">
        <v>4</v>
      </c>
      <c r="B460" s="41" t="s">
        <v>373</v>
      </c>
      <c r="C460" s="19">
        <v>6</v>
      </c>
      <c r="D460" s="16" t="s">
        <v>28</v>
      </c>
      <c r="E460" s="176" t="s">
        <v>555</v>
      </c>
      <c r="F460" s="177"/>
      <c r="G460" s="117">
        <v>274.97000000000003</v>
      </c>
      <c r="H460" s="45">
        <f t="shared" si="36"/>
        <v>1649.8200000000002</v>
      </c>
      <c r="I460" s="101"/>
    </row>
    <row r="461" spans="1:9" ht="25.5" customHeight="1">
      <c r="A461" s="2">
        <v>5</v>
      </c>
      <c r="B461" s="41" t="s">
        <v>374</v>
      </c>
      <c r="C461" s="19">
        <v>2</v>
      </c>
      <c r="D461" s="16" t="s">
        <v>28</v>
      </c>
      <c r="E461" s="176" t="s">
        <v>620</v>
      </c>
      <c r="F461" s="177"/>
      <c r="G461" s="117">
        <v>54.61</v>
      </c>
      <c r="H461" s="45">
        <f t="shared" si="36"/>
        <v>109.22</v>
      </c>
      <c r="I461" s="101"/>
    </row>
    <row r="462" spans="1:9" ht="25.5" customHeight="1">
      <c r="A462" s="2">
        <v>6</v>
      </c>
      <c r="B462" s="41" t="s">
        <v>375</v>
      </c>
      <c r="C462" s="19">
        <v>2</v>
      </c>
      <c r="D462" s="16" t="s">
        <v>28</v>
      </c>
      <c r="E462" s="176" t="s">
        <v>620</v>
      </c>
      <c r="F462" s="177"/>
      <c r="G462" s="117">
        <v>61.59</v>
      </c>
      <c r="H462" s="45">
        <f t="shared" si="36"/>
        <v>123.18</v>
      </c>
      <c r="I462" s="101"/>
    </row>
    <row r="463" spans="1:9" ht="25.5" customHeight="1">
      <c r="A463" s="2">
        <v>7</v>
      </c>
      <c r="B463" s="41" t="s">
        <v>376</v>
      </c>
      <c r="C463" s="19">
        <v>2</v>
      </c>
      <c r="D463" s="16" t="s">
        <v>28</v>
      </c>
      <c r="E463" s="176" t="s">
        <v>620</v>
      </c>
      <c r="F463" s="177"/>
      <c r="G463" s="117">
        <v>72.2</v>
      </c>
      <c r="H463" s="45">
        <f t="shared" si="36"/>
        <v>144.4</v>
      </c>
      <c r="I463" s="101"/>
    </row>
    <row r="464" spans="1:9" ht="25.5" customHeight="1">
      <c r="A464" s="2">
        <v>8</v>
      </c>
      <c r="B464" s="41" t="s">
        <v>377</v>
      </c>
      <c r="C464" s="19">
        <v>2</v>
      </c>
      <c r="D464" s="16" t="s">
        <v>28</v>
      </c>
      <c r="E464" s="176" t="s">
        <v>555</v>
      </c>
      <c r="F464" s="177"/>
      <c r="G464" s="117">
        <v>109.99</v>
      </c>
      <c r="H464" s="45">
        <f t="shared" si="36"/>
        <v>219.98</v>
      </c>
      <c r="I464" s="101"/>
    </row>
    <row r="465" spans="1:9" ht="25.5" customHeight="1">
      <c r="A465" s="2">
        <v>9</v>
      </c>
      <c r="B465" s="41" t="s">
        <v>378</v>
      </c>
      <c r="C465" s="19">
        <v>1</v>
      </c>
      <c r="D465" s="16" t="s">
        <v>28</v>
      </c>
      <c r="E465" s="176" t="s">
        <v>555</v>
      </c>
      <c r="F465" s="177"/>
      <c r="G465" s="117">
        <v>153.18</v>
      </c>
      <c r="H465" s="45">
        <f t="shared" si="36"/>
        <v>153.18</v>
      </c>
      <c r="I465" s="101"/>
    </row>
    <row r="466" spans="1:9" ht="51">
      <c r="A466" s="2">
        <v>10</v>
      </c>
      <c r="B466" s="41" t="s">
        <v>379</v>
      </c>
      <c r="C466" s="19">
        <v>2</v>
      </c>
      <c r="D466" s="16" t="s">
        <v>28</v>
      </c>
      <c r="E466" s="176" t="s">
        <v>620</v>
      </c>
      <c r="F466" s="177"/>
      <c r="G466" s="117">
        <v>77.14</v>
      </c>
      <c r="H466" s="45">
        <f t="shared" si="36"/>
        <v>154.28</v>
      </c>
      <c r="I466" s="101"/>
    </row>
    <row r="467" spans="1:9" ht="25.5">
      <c r="A467" s="2">
        <v>11</v>
      </c>
      <c r="B467" s="41" t="s">
        <v>313</v>
      </c>
      <c r="C467" s="19">
        <v>2</v>
      </c>
      <c r="D467" s="16" t="s">
        <v>28</v>
      </c>
      <c r="E467" s="176" t="s">
        <v>555</v>
      </c>
      <c r="F467" s="177"/>
      <c r="G467" s="117">
        <v>140</v>
      </c>
      <c r="H467" s="45">
        <f t="shared" si="36"/>
        <v>280</v>
      </c>
      <c r="I467" s="101"/>
    </row>
    <row r="468" spans="1:9" ht="38.25">
      <c r="A468" s="2">
        <v>12</v>
      </c>
      <c r="B468" s="75" t="s">
        <v>488</v>
      </c>
      <c r="C468" s="19">
        <v>1</v>
      </c>
      <c r="D468" s="16" t="s">
        <v>28</v>
      </c>
      <c r="E468" s="176" t="s">
        <v>620</v>
      </c>
      <c r="F468" s="177"/>
      <c r="G468" s="117">
        <v>108.28</v>
      </c>
      <c r="H468" s="45">
        <f t="shared" si="36"/>
        <v>108.28</v>
      </c>
      <c r="I468" s="101"/>
    </row>
    <row r="469" spans="1:9" ht="102">
      <c r="A469" s="2">
        <v>13</v>
      </c>
      <c r="B469" s="41" t="s">
        <v>146</v>
      </c>
      <c r="C469" s="19">
        <v>1</v>
      </c>
      <c r="D469" s="16" t="s">
        <v>28</v>
      </c>
      <c r="E469" s="176" t="s">
        <v>620</v>
      </c>
      <c r="F469" s="177"/>
      <c r="G469" s="117">
        <v>2596.9699999999998</v>
      </c>
      <c r="H469" s="45">
        <f t="shared" si="36"/>
        <v>2596.9699999999998</v>
      </c>
      <c r="I469" s="101"/>
    </row>
    <row r="470" spans="1:9" ht="25.5" customHeight="1">
      <c r="A470" s="2">
        <v>14</v>
      </c>
      <c r="B470" s="41" t="s">
        <v>147</v>
      </c>
      <c r="C470" s="19">
        <v>1</v>
      </c>
      <c r="D470" s="16" t="s">
        <v>28</v>
      </c>
      <c r="E470" s="176" t="s">
        <v>555</v>
      </c>
      <c r="F470" s="177"/>
      <c r="G470" s="117">
        <v>45.67</v>
      </c>
      <c r="H470" s="45">
        <f t="shared" si="36"/>
        <v>45.67</v>
      </c>
      <c r="I470" s="101"/>
    </row>
    <row r="471" spans="1:9" ht="63.75">
      <c r="A471" s="2">
        <v>15</v>
      </c>
      <c r="B471" s="41" t="s">
        <v>244</v>
      </c>
      <c r="C471" s="19">
        <v>5</v>
      </c>
      <c r="D471" s="16" t="s">
        <v>28</v>
      </c>
      <c r="E471" s="178" t="s">
        <v>556</v>
      </c>
      <c r="F471" s="179"/>
      <c r="G471" s="117">
        <v>85.88</v>
      </c>
      <c r="H471" s="45">
        <f t="shared" si="36"/>
        <v>429.4</v>
      </c>
      <c r="I471" s="101"/>
    </row>
    <row r="472" spans="1:9" ht="51">
      <c r="A472" s="2">
        <v>16</v>
      </c>
      <c r="B472" s="84" t="s">
        <v>380</v>
      </c>
      <c r="C472" s="85">
        <v>5</v>
      </c>
      <c r="D472" s="86" t="s">
        <v>19</v>
      </c>
      <c r="E472" s="180" t="s">
        <v>556</v>
      </c>
      <c r="F472" s="181"/>
      <c r="G472" s="117">
        <v>43.12</v>
      </c>
      <c r="H472" s="45">
        <f t="shared" si="36"/>
        <v>215.6</v>
      </c>
      <c r="I472" s="101"/>
    </row>
    <row r="473" spans="1:9" ht="89.25">
      <c r="A473" s="2">
        <v>17</v>
      </c>
      <c r="B473" s="41" t="s">
        <v>245</v>
      </c>
      <c r="C473" s="19">
        <v>12</v>
      </c>
      <c r="D473" s="16" t="s">
        <v>28</v>
      </c>
      <c r="E473" s="170" t="s">
        <v>557</v>
      </c>
      <c r="F473" s="171"/>
      <c r="G473" s="117">
        <v>72.209999999999994</v>
      </c>
      <c r="H473" s="45">
        <f t="shared" si="36"/>
        <v>866.52</v>
      </c>
      <c r="I473" s="101"/>
    </row>
    <row r="474" spans="1:9" ht="76.5">
      <c r="A474" s="2">
        <v>18</v>
      </c>
      <c r="B474" s="41" t="s">
        <v>246</v>
      </c>
      <c r="C474" s="19">
        <v>10</v>
      </c>
      <c r="D474" s="16" t="s">
        <v>28</v>
      </c>
      <c r="E474" s="178" t="s">
        <v>557</v>
      </c>
      <c r="F474" s="179"/>
      <c r="G474" s="117">
        <v>151.4</v>
      </c>
      <c r="H474" s="45">
        <f t="shared" si="36"/>
        <v>1514</v>
      </c>
      <c r="I474" s="101"/>
    </row>
    <row r="475" spans="1:9" ht="76.5">
      <c r="A475" s="2">
        <v>19</v>
      </c>
      <c r="B475" s="84" t="s">
        <v>247</v>
      </c>
      <c r="C475" s="85">
        <v>4</v>
      </c>
      <c r="D475" s="86" t="s">
        <v>82</v>
      </c>
      <c r="E475" s="180" t="s">
        <v>557</v>
      </c>
      <c r="F475" s="181"/>
      <c r="G475" s="117">
        <v>150.6</v>
      </c>
      <c r="H475" s="45">
        <f t="shared" si="36"/>
        <v>602.4</v>
      </c>
      <c r="I475" s="101"/>
    </row>
    <row r="476" spans="1:9" ht="242.25">
      <c r="A476" s="2">
        <v>20</v>
      </c>
      <c r="B476" s="87" t="s">
        <v>404</v>
      </c>
      <c r="C476" s="24">
        <v>3</v>
      </c>
      <c r="D476" s="23" t="s">
        <v>80</v>
      </c>
      <c r="E476" s="170" t="s">
        <v>558</v>
      </c>
      <c r="F476" s="171"/>
      <c r="G476" s="117">
        <v>151.5</v>
      </c>
      <c r="H476" s="45">
        <f t="shared" si="36"/>
        <v>454.5</v>
      </c>
      <c r="I476" s="101"/>
    </row>
    <row r="477" spans="1:9" ht="204">
      <c r="A477" s="2">
        <v>21</v>
      </c>
      <c r="B477" s="87" t="s">
        <v>383</v>
      </c>
      <c r="C477" s="24">
        <v>15</v>
      </c>
      <c r="D477" s="16" t="s">
        <v>28</v>
      </c>
      <c r="E477" s="170" t="s">
        <v>559</v>
      </c>
      <c r="F477" s="171"/>
      <c r="G477" s="117">
        <v>226.75</v>
      </c>
      <c r="H477" s="45">
        <f t="shared" si="36"/>
        <v>3401.25</v>
      </c>
      <c r="I477" s="101"/>
    </row>
    <row r="478" spans="1:9" ht="114.75">
      <c r="A478" s="2">
        <v>22</v>
      </c>
      <c r="B478" s="41" t="s">
        <v>384</v>
      </c>
      <c r="C478" s="19">
        <v>15</v>
      </c>
      <c r="D478" s="16" t="s">
        <v>28</v>
      </c>
      <c r="E478" s="170" t="s">
        <v>560</v>
      </c>
      <c r="F478" s="171"/>
      <c r="G478" s="117">
        <v>145.96</v>
      </c>
      <c r="H478" s="45">
        <f t="shared" si="36"/>
        <v>2189.4</v>
      </c>
      <c r="I478" s="101"/>
    </row>
    <row r="479" spans="1:9" ht="102">
      <c r="A479" s="2">
        <v>23</v>
      </c>
      <c r="B479" s="41" t="s">
        <v>385</v>
      </c>
      <c r="C479" s="19">
        <v>5</v>
      </c>
      <c r="D479" s="16" t="s">
        <v>28</v>
      </c>
      <c r="E479" s="170" t="s">
        <v>560</v>
      </c>
      <c r="F479" s="171"/>
      <c r="G479" s="117">
        <v>109.34</v>
      </c>
      <c r="H479" s="45">
        <f t="shared" si="36"/>
        <v>546.70000000000005</v>
      </c>
      <c r="I479" s="101"/>
    </row>
    <row r="480" spans="1:9" ht="51">
      <c r="A480" s="2">
        <v>24</v>
      </c>
      <c r="B480" s="75" t="s">
        <v>489</v>
      </c>
      <c r="C480" s="19">
        <v>10</v>
      </c>
      <c r="D480" s="16" t="s">
        <v>28</v>
      </c>
      <c r="E480" s="170" t="s">
        <v>561</v>
      </c>
      <c r="F480" s="171"/>
      <c r="G480" s="117">
        <v>7.07</v>
      </c>
      <c r="H480" s="45">
        <f t="shared" si="36"/>
        <v>70.7</v>
      </c>
      <c r="I480" s="101"/>
    </row>
    <row r="481" spans="1:9" ht="76.5">
      <c r="A481" s="2">
        <v>25</v>
      </c>
      <c r="B481" s="41" t="s">
        <v>386</v>
      </c>
      <c r="C481" s="19">
        <v>10</v>
      </c>
      <c r="D481" s="16" t="s">
        <v>28</v>
      </c>
      <c r="E481" s="170" t="s">
        <v>561</v>
      </c>
      <c r="F481" s="171"/>
      <c r="G481" s="117">
        <v>36.47</v>
      </c>
      <c r="H481" s="45">
        <f t="shared" si="36"/>
        <v>364.7</v>
      </c>
      <c r="I481" s="101"/>
    </row>
    <row r="482" spans="1:9" ht="102">
      <c r="A482" s="2">
        <v>26</v>
      </c>
      <c r="B482" s="75" t="s">
        <v>490</v>
      </c>
      <c r="C482" s="19">
        <v>5</v>
      </c>
      <c r="D482" s="16" t="s">
        <v>28</v>
      </c>
      <c r="E482" s="170" t="s">
        <v>561</v>
      </c>
      <c r="F482" s="171"/>
      <c r="G482" s="117">
        <v>28</v>
      </c>
      <c r="H482" s="45">
        <f t="shared" si="36"/>
        <v>140</v>
      </c>
      <c r="I482" s="101"/>
    </row>
    <row r="483" spans="1:9" ht="51">
      <c r="A483" s="2">
        <v>27</v>
      </c>
      <c r="B483" s="41" t="s">
        <v>148</v>
      </c>
      <c r="C483" s="19">
        <v>2</v>
      </c>
      <c r="D483" s="16" t="s">
        <v>28</v>
      </c>
      <c r="E483" s="170" t="s">
        <v>561</v>
      </c>
      <c r="F483" s="171"/>
      <c r="G483" s="117">
        <v>67.45</v>
      </c>
      <c r="H483" s="45">
        <f t="shared" si="36"/>
        <v>134.9</v>
      </c>
      <c r="I483" s="101"/>
    </row>
    <row r="484" spans="1:9" ht="114.75">
      <c r="A484" s="2">
        <v>28</v>
      </c>
      <c r="B484" s="41" t="s">
        <v>249</v>
      </c>
      <c r="C484" s="19">
        <v>4</v>
      </c>
      <c r="D484" s="16" t="s">
        <v>28</v>
      </c>
      <c r="E484" s="170" t="s">
        <v>561</v>
      </c>
      <c r="F484" s="171"/>
      <c r="G484" s="117">
        <v>22.68</v>
      </c>
      <c r="H484" s="45">
        <f t="shared" si="36"/>
        <v>90.72</v>
      </c>
      <c r="I484" s="101"/>
    </row>
    <row r="485" spans="1:9">
      <c r="A485" s="2">
        <v>29</v>
      </c>
      <c r="B485" s="41" t="s">
        <v>400</v>
      </c>
      <c r="C485" s="19">
        <v>1</v>
      </c>
      <c r="D485" s="16" t="s">
        <v>28</v>
      </c>
      <c r="E485" s="170" t="s">
        <v>561</v>
      </c>
      <c r="F485" s="171"/>
      <c r="G485" s="117">
        <v>382.67</v>
      </c>
      <c r="H485" s="45">
        <f t="shared" si="36"/>
        <v>382.67</v>
      </c>
      <c r="I485" s="101"/>
    </row>
    <row r="486" spans="1:9" ht="38.25">
      <c r="A486" s="2">
        <v>30</v>
      </c>
      <c r="B486" s="75" t="s">
        <v>491</v>
      </c>
      <c r="C486" s="19">
        <v>5</v>
      </c>
      <c r="D486" s="16" t="s">
        <v>28</v>
      </c>
      <c r="E486" s="170" t="s">
        <v>561</v>
      </c>
      <c r="F486" s="171"/>
      <c r="G486" s="117">
        <v>20.94</v>
      </c>
      <c r="H486" s="45">
        <f t="shared" si="36"/>
        <v>104.7</v>
      </c>
      <c r="I486" s="101"/>
    </row>
    <row r="487" spans="1:9" ht="38.25">
      <c r="A487" s="2">
        <v>31</v>
      </c>
      <c r="B487" s="41" t="s">
        <v>312</v>
      </c>
      <c r="C487" s="19">
        <v>1</v>
      </c>
      <c r="D487" s="16" t="s">
        <v>28</v>
      </c>
      <c r="E487" s="170" t="s">
        <v>561</v>
      </c>
      <c r="F487" s="171"/>
      <c r="G487" s="117">
        <v>92.8</v>
      </c>
      <c r="H487" s="45">
        <f t="shared" si="36"/>
        <v>92.8</v>
      </c>
      <c r="I487" s="101"/>
    </row>
    <row r="488" spans="1:9" ht="38.25">
      <c r="A488" s="2">
        <v>32</v>
      </c>
      <c r="B488" s="41" t="s">
        <v>401</v>
      </c>
      <c r="C488" s="19">
        <v>1</v>
      </c>
      <c r="D488" s="16" t="s">
        <v>28</v>
      </c>
      <c r="E488" s="170" t="s">
        <v>561</v>
      </c>
      <c r="F488" s="171"/>
      <c r="G488" s="117">
        <v>74.17</v>
      </c>
      <c r="H488" s="45">
        <f t="shared" si="36"/>
        <v>74.17</v>
      </c>
      <c r="I488" s="101"/>
    </row>
    <row r="489" spans="1:9" ht="51">
      <c r="A489" s="2">
        <v>33</v>
      </c>
      <c r="B489" s="41" t="s">
        <v>402</v>
      </c>
      <c r="C489" s="19">
        <v>10</v>
      </c>
      <c r="D489" s="16" t="s">
        <v>28</v>
      </c>
      <c r="E489" s="170" t="s">
        <v>561</v>
      </c>
      <c r="F489" s="171"/>
      <c r="G489" s="117">
        <v>51.94</v>
      </c>
      <c r="H489" s="45">
        <f t="shared" si="36"/>
        <v>519.4</v>
      </c>
      <c r="I489" s="101"/>
    </row>
    <row r="490" spans="1:9" ht="127.5">
      <c r="A490" s="2">
        <v>34</v>
      </c>
      <c r="B490" s="41" t="s">
        <v>403</v>
      </c>
      <c r="C490" s="19">
        <v>1</v>
      </c>
      <c r="D490" s="16" t="s">
        <v>80</v>
      </c>
      <c r="E490" s="170" t="s">
        <v>561</v>
      </c>
      <c r="F490" s="171"/>
      <c r="G490" s="117">
        <v>272.56</v>
      </c>
      <c r="H490" s="45">
        <f t="shared" si="36"/>
        <v>272.56</v>
      </c>
      <c r="I490" s="101"/>
    </row>
    <row r="491" spans="1:9" ht="229.5">
      <c r="A491" s="2">
        <v>35</v>
      </c>
      <c r="B491" s="41" t="s">
        <v>151</v>
      </c>
      <c r="C491" s="19">
        <v>2</v>
      </c>
      <c r="D491" s="16" t="s">
        <v>28</v>
      </c>
      <c r="E491" s="170" t="s">
        <v>561</v>
      </c>
      <c r="F491" s="171"/>
      <c r="G491" s="117">
        <v>263.87</v>
      </c>
      <c r="H491" s="45">
        <f t="shared" si="36"/>
        <v>527.74</v>
      </c>
      <c r="I491" s="101"/>
    </row>
    <row r="492" spans="1:9" ht="76.5">
      <c r="A492" s="2">
        <v>36</v>
      </c>
      <c r="B492" s="41" t="s">
        <v>85</v>
      </c>
      <c r="C492" s="19">
        <v>1</v>
      </c>
      <c r="D492" s="16" t="s">
        <v>80</v>
      </c>
      <c r="E492" s="170" t="s">
        <v>562</v>
      </c>
      <c r="F492" s="171"/>
      <c r="G492" s="117">
        <v>866</v>
      </c>
      <c r="H492" s="45">
        <f t="shared" si="36"/>
        <v>866</v>
      </c>
      <c r="I492" s="101"/>
    </row>
    <row r="493" spans="1:9" ht="76.5">
      <c r="A493" s="2">
        <v>37</v>
      </c>
      <c r="B493" s="41" t="s">
        <v>250</v>
      </c>
      <c r="C493" s="19">
        <v>1</v>
      </c>
      <c r="D493" s="16" t="s">
        <v>80</v>
      </c>
      <c r="E493" s="170" t="s">
        <v>562</v>
      </c>
      <c r="F493" s="171"/>
      <c r="G493" s="117">
        <v>866</v>
      </c>
      <c r="H493" s="45">
        <f t="shared" si="36"/>
        <v>866</v>
      </c>
      <c r="I493" s="101"/>
    </row>
    <row r="494" spans="1:9" ht="89.25">
      <c r="A494" s="2">
        <v>38</v>
      </c>
      <c r="B494" s="41" t="s">
        <v>461</v>
      </c>
      <c r="C494" s="19">
        <v>1</v>
      </c>
      <c r="D494" s="16" t="s">
        <v>80</v>
      </c>
      <c r="E494" s="170" t="s">
        <v>563</v>
      </c>
      <c r="F494" s="171"/>
      <c r="G494" s="117">
        <v>1100.2</v>
      </c>
      <c r="H494" s="45">
        <f t="shared" si="36"/>
        <v>1100.2</v>
      </c>
      <c r="I494" s="101"/>
    </row>
    <row r="495" spans="1:9" ht="89.25">
      <c r="A495" s="2">
        <v>39</v>
      </c>
      <c r="B495" s="41" t="s">
        <v>462</v>
      </c>
      <c r="C495" s="19">
        <v>1</v>
      </c>
      <c r="D495" s="16" t="s">
        <v>80</v>
      </c>
      <c r="E495" s="170" t="s">
        <v>563</v>
      </c>
      <c r="F495" s="171"/>
      <c r="G495" s="117">
        <v>1100.2</v>
      </c>
      <c r="H495" s="45">
        <f t="shared" si="36"/>
        <v>1100.2</v>
      </c>
      <c r="I495" s="101"/>
    </row>
    <row r="496" spans="1:9" ht="76.5">
      <c r="A496" s="2">
        <v>40</v>
      </c>
      <c r="B496" s="41" t="s">
        <v>251</v>
      </c>
      <c r="C496" s="19">
        <v>1</v>
      </c>
      <c r="D496" s="16" t="s">
        <v>80</v>
      </c>
      <c r="E496" s="170" t="s">
        <v>564</v>
      </c>
      <c r="F496" s="171"/>
      <c r="G496" s="117">
        <v>767.5</v>
      </c>
      <c r="H496" s="45">
        <f t="shared" si="36"/>
        <v>767.5</v>
      </c>
      <c r="I496" s="101"/>
    </row>
    <row r="497" spans="1:9" ht="76.5">
      <c r="A497" s="2">
        <v>41</v>
      </c>
      <c r="B497" s="41" t="s">
        <v>252</v>
      </c>
      <c r="C497" s="19">
        <v>1</v>
      </c>
      <c r="D497" s="16" t="s">
        <v>80</v>
      </c>
      <c r="E497" s="170" t="s">
        <v>564</v>
      </c>
      <c r="F497" s="171"/>
      <c r="G497" s="117">
        <v>767.5</v>
      </c>
      <c r="H497" s="45">
        <f t="shared" si="36"/>
        <v>767.5</v>
      </c>
      <c r="I497" s="101"/>
    </row>
    <row r="498" spans="1:9" ht="89.25">
      <c r="A498" s="2">
        <v>42</v>
      </c>
      <c r="B498" s="41" t="s">
        <v>253</v>
      </c>
      <c r="C498" s="19">
        <v>20</v>
      </c>
      <c r="D498" s="16" t="s">
        <v>28</v>
      </c>
      <c r="E498" s="170" t="s">
        <v>561</v>
      </c>
      <c r="F498" s="171"/>
      <c r="G498" s="117">
        <v>108.98</v>
      </c>
      <c r="H498" s="45">
        <f t="shared" si="36"/>
        <v>2179.6</v>
      </c>
      <c r="I498" s="101"/>
    </row>
    <row r="499" spans="1:9" ht="51">
      <c r="A499" s="2">
        <v>43</v>
      </c>
      <c r="B499" s="41" t="s">
        <v>254</v>
      </c>
      <c r="C499" s="19">
        <v>5</v>
      </c>
      <c r="D499" s="16" t="s">
        <v>80</v>
      </c>
      <c r="E499" s="170" t="s">
        <v>565</v>
      </c>
      <c r="F499" s="171"/>
      <c r="G499" s="117">
        <v>69.41</v>
      </c>
      <c r="H499" s="45">
        <f t="shared" si="36"/>
        <v>347.04999999999995</v>
      </c>
      <c r="I499" s="101"/>
    </row>
    <row r="500" spans="1:9" ht="76.5">
      <c r="A500" s="2">
        <v>44</v>
      </c>
      <c r="B500" s="41" t="s">
        <v>255</v>
      </c>
      <c r="C500" s="19">
        <v>3</v>
      </c>
      <c r="D500" s="16" t="s">
        <v>28</v>
      </c>
      <c r="E500" s="170" t="s">
        <v>565</v>
      </c>
      <c r="F500" s="171"/>
      <c r="G500" s="117">
        <v>21.12</v>
      </c>
      <c r="H500" s="45">
        <f t="shared" si="36"/>
        <v>63.36</v>
      </c>
      <c r="I500" s="101"/>
    </row>
    <row r="501" spans="1:9" ht="76.5">
      <c r="A501" s="2">
        <v>45</v>
      </c>
      <c r="B501" s="41" t="s">
        <v>256</v>
      </c>
      <c r="C501" s="19">
        <v>3</v>
      </c>
      <c r="D501" s="16" t="s">
        <v>28</v>
      </c>
      <c r="E501" s="170" t="s">
        <v>565</v>
      </c>
      <c r="F501" s="171"/>
      <c r="G501" s="117">
        <v>146.66999999999999</v>
      </c>
      <c r="H501" s="45">
        <f t="shared" si="36"/>
        <v>440.01</v>
      </c>
      <c r="I501" s="101"/>
    </row>
    <row r="502" spans="1:9" ht="76.5">
      <c r="A502" s="2">
        <v>46</v>
      </c>
      <c r="B502" s="41" t="s">
        <v>257</v>
      </c>
      <c r="C502" s="19">
        <v>3</v>
      </c>
      <c r="D502" s="16" t="s">
        <v>28</v>
      </c>
      <c r="E502" s="170" t="s">
        <v>565</v>
      </c>
      <c r="F502" s="171"/>
      <c r="G502" s="117">
        <v>26.57</v>
      </c>
      <c r="H502" s="45">
        <f t="shared" si="36"/>
        <v>79.710000000000008</v>
      </c>
      <c r="I502" s="101"/>
    </row>
    <row r="503" spans="1:9" ht="76.5">
      <c r="A503" s="2">
        <v>47</v>
      </c>
      <c r="B503" s="41" t="s">
        <v>258</v>
      </c>
      <c r="C503" s="19">
        <v>3</v>
      </c>
      <c r="D503" s="16" t="s">
        <v>28</v>
      </c>
      <c r="E503" s="170" t="s">
        <v>565</v>
      </c>
      <c r="F503" s="171"/>
      <c r="G503" s="117">
        <v>55.86</v>
      </c>
      <c r="H503" s="45">
        <f t="shared" si="36"/>
        <v>167.57999999999998</v>
      </c>
      <c r="I503" s="101"/>
    </row>
    <row r="504" spans="1:9" ht="76.5">
      <c r="A504" s="2">
        <v>48</v>
      </c>
      <c r="B504" s="41" t="s">
        <v>387</v>
      </c>
      <c r="C504" s="19">
        <v>3</v>
      </c>
      <c r="D504" s="16" t="s">
        <v>28</v>
      </c>
      <c r="E504" s="170" t="s">
        <v>565</v>
      </c>
      <c r="F504" s="171"/>
      <c r="G504" s="117">
        <v>80.14</v>
      </c>
      <c r="H504" s="45">
        <f t="shared" si="36"/>
        <v>240.42000000000002</v>
      </c>
      <c r="I504" s="101"/>
    </row>
    <row r="505" spans="1:9" ht="89.25">
      <c r="A505" s="2">
        <v>49</v>
      </c>
      <c r="B505" s="41" t="s">
        <v>398</v>
      </c>
      <c r="C505" s="19">
        <v>5</v>
      </c>
      <c r="D505" s="16" t="s">
        <v>152</v>
      </c>
      <c r="E505" s="170" t="s">
        <v>565</v>
      </c>
      <c r="F505" s="171"/>
      <c r="G505" s="117">
        <v>135.32</v>
      </c>
      <c r="H505" s="45">
        <f t="shared" si="36"/>
        <v>676.59999999999991</v>
      </c>
      <c r="I505" s="101"/>
    </row>
    <row r="506" spans="1:9" ht="38.25">
      <c r="A506" s="2">
        <v>50</v>
      </c>
      <c r="B506" s="41" t="s">
        <v>388</v>
      </c>
      <c r="C506" s="19">
        <v>1</v>
      </c>
      <c r="D506" s="16" t="s">
        <v>28</v>
      </c>
      <c r="E506" s="170" t="s">
        <v>565</v>
      </c>
      <c r="F506" s="171"/>
      <c r="G506" s="117">
        <v>189.1</v>
      </c>
      <c r="H506" s="45">
        <f t="shared" si="36"/>
        <v>189.1</v>
      </c>
      <c r="I506" s="101"/>
    </row>
    <row r="507" spans="1:9" ht="38.25">
      <c r="A507" s="2">
        <v>51</v>
      </c>
      <c r="B507" s="41" t="s">
        <v>259</v>
      </c>
      <c r="C507" s="19">
        <v>1</v>
      </c>
      <c r="D507" s="16" t="s">
        <v>28</v>
      </c>
      <c r="E507" s="170" t="s">
        <v>565</v>
      </c>
      <c r="F507" s="171"/>
      <c r="G507" s="117">
        <v>201.48</v>
      </c>
      <c r="H507" s="45">
        <f t="shared" si="36"/>
        <v>201.48</v>
      </c>
      <c r="I507" s="101"/>
    </row>
    <row r="508" spans="1:9" ht="38.25">
      <c r="A508" s="2">
        <v>52</v>
      </c>
      <c r="B508" s="41" t="s">
        <v>260</v>
      </c>
      <c r="C508" s="19">
        <v>2</v>
      </c>
      <c r="D508" s="16" t="s">
        <v>28</v>
      </c>
      <c r="E508" s="170" t="s">
        <v>565</v>
      </c>
      <c r="F508" s="171"/>
      <c r="G508" s="117">
        <v>45.95</v>
      </c>
      <c r="H508" s="45">
        <f t="shared" si="36"/>
        <v>91.9</v>
      </c>
      <c r="I508" s="101"/>
    </row>
    <row r="509" spans="1:9" ht="63.75">
      <c r="A509" s="2">
        <v>53</v>
      </c>
      <c r="B509" s="41" t="s">
        <v>261</v>
      </c>
      <c r="C509" s="19">
        <v>7</v>
      </c>
      <c r="D509" s="16" t="s">
        <v>28</v>
      </c>
      <c r="E509" s="170" t="s">
        <v>565</v>
      </c>
      <c r="F509" s="171"/>
      <c r="G509" s="117">
        <v>70.42</v>
      </c>
      <c r="H509" s="45">
        <f t="shared" si="36"/>
        <v>492.94</v>
      </c>
      <c r="I509" s="101"/>
    </row>
    <row r="510" spans="1:9" ht="38.25">
      <c r="A510" s="2">
        <v>54</v>
      </c>
      <c r="B510" s="41" t="s">
        <v>262</v>
      </c>
      <c r="C510" s="19">
        <v>5</v>
      </c>
      <c r="D510" s="16" t="s">
        <v>19</v>
      </c>
      <c r="E510" s="170" t="s">
        <v>565</v>
      </c>
      <c r="F510" s="171"/>
      <c r="G510" s="117">
        <v>79.25</v>
      </c>
      <c r="H510" s="45">
        <f t="shared" si="36"/>
        <v>396.25</v>
      </c>
      <c r="I510" s="101"/>
    </row>
    <row r="511" spans="1:9" ht="63.75">
      <c r="A511" s="2">
        <v>55</v>
      </c>
      <c r="B511" s="75" t="s">
        <v>492</v>
      </c>
      <c r="C511" s="19">
        <v>20</v>
      </c>
      <c r="D511" s="16" t="s">
        <v>28</v>
      </c>
      <c r="E511" s="170" t="s">
        <v>565</v>
      </c>
      <c r="F511" s="171"/>
      <c r="G511" s="117">
        <v>37.26</v>
      </c>
      <c r="H511" s="45">
        <f t="shared" si="36"/>
        <v>745.19999999999993</v>
      </c>
      <c r="I511" s="101"/>
    </row>
    <row r="512" spans="1:9" ht="25.5" customHeight="1">
      <c r="A512" s="2">
        <v>56</v>
      </c>
      <c r="B512" s="41" t="s">
        <v>153</v>
      </c>
      <c r="C512" s="19">
        <v>2</v>
      </c>
      <c r="D512" s="16" t="s">
        <v>28</v>
      </c>
      <c r="E512" s="170" t="s">
        <v>565</v>
      </c>
      <c r="F512" s="171"/>
      <c r="G512" s="117">
        <v>79.64</v>
      </c>
      <c r="H512" s="45">
        <f t="shared" si="36"/>
        <v>159.28</v>
      </c>
      <c r="I512" s="101"/>
    </row>
    <row r="513" spans="1:9" ht="38.25">
      <c r="A513" s="2">
        <v>57</v>
      </c>
      <c r="B513" s="41" t="s">
        <v>263</v>
      </c>
      <c r="C513" s="19">
        <v>5</v>
      </c>
      <c r="D513" s="16" t="s">
        <v>19</v>
      </c>
      <c r="E513" s="170" t="s">
        <v>565</v>
      </c>
      <c r="F513" s="171"/>
      <c r="G513" s="117">
        <v>49.45</v>
      </c>
      <c r="H513" s="45">
        <f t="shared" si="36"/>
        <v>247.25</v>
      </c>
      <c r="I513" s="101"/>
    </row>
    <row r="514" spans="1:9" ht="38.25">
      <c r="A514" s="2">
        <v>58</v>
      </c>
      <c r="B514" s="41" t="s">
        <v>264</v>
      </c>
      <c r="C514" s="19">
        <v>3</v>
      </c>
      <c r="D514" s="16" t="s">
        <v>19</v>
      </c>
      <c r="E514" s="170" t="s">
        <v>565</v>
      </c>
      <c r="F514" s="171"/>
      <c r="G514" s="117">
        <v>61.95</v>
      </c>
      <c r="H514" s="45">
        <f t="shared" si="36"/>
        <v>185.85000000000002</v>
      </c>
      <c r="I514" s="101"/>
    </row>
    <row r="515" spans="1:9" ht="38.25">
      <c r="A515" s="2">
        <v>59</v>
      </c>
      <c r="B515" s="41" t="s">
        <v>265</v>
      </c>
      <c r="C515" s="19">
        <v>3</v>
      </c>
      <c r="D515" s="16" t="s">
        <v>19</v>
      </c>
      <c r="E515" s="170" t="s">
        <v>565</v>
      </c>
      <c r="F515" s="171"/>
      <c r="G515" s="117">
        <v>110</v>
      </c>
      <c r="H515" s="45">
        <f t="shared" si="36"/>
        <v>330</v>
      </c>
      <c r="I515" s="101"/>
    </row>
    <row r="516" spans="1:9" ht="38.25">
      <c r="A516" s="2">
        <v>60</v>
      </c>
      <c r="B516" s="41" t="s">
        <v>266</v>
      </c>
      <c r="C516" s="19">
        <v>2</v>
      </c>
      <c r="D516" s="16" t="s">
        <v>19</v>
      </c>
      <c r="E516" s="170" t="s">
        <v>565</v>
      </c>
      <c r="F516" s="171"/>
      <c r="G516" s="117">
        <v>108.4</v>
      </c>
      <c r="H516" s="45">
        <f t="shared" si="36"/>
        <v>216.8</v>
      </c>
      <c r="I516" s="101"/>
    </row>
    <row r="517" spans="1:9" ht="38.25">
      <c r="A517" s="2">
        <v>61</v>
      </c>
      <c r="B517" s="41" t="s">
        <v>267</v>
      </c>
      <c r="C517" s="19">
        <v>2</v>
      </c>
      <c r="D517" s="16" t="s">
        <v>19</v>
      </c>
      <c r="E517" s="170" t="s">
        <v>565</v>
      </c>
      <c r="F517" s="171"/>
      <c r="G517" s="117">
        <v>123.5</v>
      </c>
      <c r="H517" s="45">
        <f t="shared" si="36"/>
        <v>247</v>
      </c>
      <c r="I517" s="101"/>
    </row>
    <row r="518" spans="1:9" ht="51">
      <c r="A518" s="2">
        <v>62</v>
      </c>
      <c r="B518" s="41" t="s">
        <v>268</v>
      </c>
      <c r="C518" s="19">
        <v>3</v>
      </c>
      <c r="D518" s="16" t="s">
        <v>28</v>
      </c>
      <c r="E518" s="170" t="s">
        <v>565</v>
      </c>
      <c r="F518" s="171"/>
      <c r="G518" s="117">
        <v>74.45</v>
      </c>
      <c r="H518" s="45">
        <f t="shared" si="36"/>
        <v>223.35000000000002</v>
      </c>
      <c r="I518" s="101"/>
    </row>
    <row r="519" spans="1:9" ht="51">
      <c r="A519" s="2">
        <v>63</v>
      </c>
      <c r="B519" s="41" t="s">
        <v>269</v>
      </c>
      <c r="C519" s="19">
        <v>2</v>
      </c>
      <c r="D519" s="16" t="s">
        <v>28</v>
      </c>
      <c r="E519" s="170" t="s">
        <v>565</v>
      </c>
      <c r="F519" s="171"/>
      <c r="G519" s="117">
        <v>108.02</v>
      </c>
      <c r="H519" s="45">
        <f t="shared" si="36"/>
        <v>216.04</v>
      </c>
      <c r="I519" s="101"/>
    </row>
    <row r="520" spans="1:9" ht="51">
      <c r="A520" s="2">
        <v>64</v>
      </c>
      <c r="B520" s="41" t="s">
        <v>270</v>
      </c>
      <c r="C520" s="19">
        <v>2</v>
      </c>
      <c r="D520" s="16" t="s">
        <v>28</v>
      </c>
      <c r="E520" s="170" t="s">
        <v>565</v>
      </c>
      <c r="F520" s="171"/>
      <c r="G520" s="117">
        <v>122.56</v>
      </c>
      <c r="H520" s="45">
        <f t="shared" si="36"/>
        <v>245.12</v>
      </c>
      <c r="I520" s="101"/>
    </row>
    <row r="521" spans="1:9" ht="89.25">
      <c r="A521" s="2">
        <v>65</v>
      </c>
      <c r="B521" s="41" t="s">
        <v>282</v>
      </c>
      <c r="C521" s="19">
        <v>3</v>
      </c>
      <c r="D521" s="16" t="s">
        <v>80</v>
      </c>
      <c r="E521" s="170" t="s">
        <v>565</v>
      </c>
      <c r="F521" s="171"/>
      <c r="G521" s="117">
        <v>117.36</v>
      </c>
      <c r="H521" s="45">
        <f t="shared" ref="H521:H555" si="37">C521*G521</f>
        <v>352.08</v>
      </c>
      <c r="I521" s="101"/>
    </row>
    <row r="522" spans="1:9" ht="408">
      <c r="A522" s="2">
        <v>66</v>
      </c>
      <c r="B522" s="75" t="s">
        <v>493</v>
      </c>
      <c r="C522" s="19">
        <v>1</v>
      </c>
      <c r="D522" s="16" t="s">
        <v>80</v>
      </c>
      <c r="E522" s="170" t="s">
        <v>565</v>
      </c>
      <c r="F522" s="171"/>
      <c r="G522" s="117">
        <v>174.35</v>
      </c>
      <c r="H522" s="45">
        <f t="shared" si="37"/>
        <v>174.35</v>
      </c>
      <c r="I522" s="101"/>
    </row>
    <row r="523" spans="1:9" ht="51">
      <c r="A523" s="2">
        <v>67</v>
      </c>
      <c r="B523" s="41" t="s">
        <v>271</v>
      </c>
      <c r="C523" s="19">
        <v>5</v>
      </c>
      <c r="D523" s="16" t="s">
        <v>28</v>
      </c>
      <c r="E523" s="170" t="s">
        <v>565</v>
      </c>
      <c r="F523" s="171"/>
      <c r="G523" s="117">
        <v>232.25</v>
      </c>
      <c r="H523" s="45">
        <f t="shared" si="37"/>
        <v>1161.25</v>
      </c>
      <c r="I523" s="101"/>
    </row>
    <row r="524" spans="1:9" ht="51">
      <c r="A524" s="2">
        <v>68</v>
      </c>
      <c r="B524" s="41" t="s">
        <v>399</v>
      </c>
      <c r="C524" s="19">
        <v>5</v>
      </c>
      <c r="D524" s="16" t="s">
        <v>28</v>
      </c>
      <c r="E524" s="170" t="s">
        <v>565</v>
      </c>
      <c r="F524" s="171"/>
      <c r="G524" s="117">
        <v>146.38999999999999</v>
      </c>
      <c r="H524" s="45">
        <f t="shared" si="37"/>
        <v>731.94999999999993</v>
      </c>
      <c r="I524" s="101"/>
    </row>
    <row r="525" spans="1:9" ht="89.25">
      <c r="A525" s="2">
        <v>69</v>
      </c>
      <c r="B525" s="41" t="s">
        <v>274</v>
      </c>
      <c r="C525" s="19">
        <v>2</v>
      </c>
      <c r="D525" s="16" t="s">
        <v>28</v>
      </c>
      <c r="E525" s="170" t="s">
        <v>567</v>
      </c>
      <c r="F525" s="171"/>
      <c r="G525" s="117">
        <v>238.89</v>
      </c>
      <c r="H525" s="45">
        <f t="shared" si="37"/>
        <v>477.78</v>
      </c>
      <c r="I525" s="101"/>
    </row>
    <row r="526" spans="1:9" ht="51">
      <c r="A526" s="2">
        <v>70</v>
      </c>
      <c r="B526" s="41" t="s">
        <v>275</v>
      </c>
      <c r="C526" s="19">
        <v>2</v>
      </c>
      <c r="D526" s="16" t="s">
        <v>19</v>
      </c>
      <c r="E526" s="170" t="s">
        <v>567</v>
      </c>
      <c r="F526" s="171"/>
      <c r="G526" s="117">
        <v>1113.4000000000001</v>
      </c>
      <c r="H526" s="45">
        <f t="shared" si="37"/>
        <v>2226.8000000000002</v>
      </c>
      <c r="I526" s="101"/>
    </row>
    <row r="527" spans="1:9" ht="229.5">
      <c r="A527" s="2">
        <v>71</v>
      </c>
      <c r="B527" s="41" t="s">
        <v>317</v>
      </c>
      <c r="C527" s="19">
        <v>4</v>
      </c>
      <c r="D527" s="16" t="s">
        <v>28</v>
      </c>
      <c r="E527" s="170" t="s">
        <v>567</v>
      </c>
      <c r="F527" s="171"/>
      <c r="G527" s="117">
        <v>136.79</v>
      </c>
      <c r="H527" s="45">
        <f t="shared" si="37"/>
        <v>547.16</v>
      </c>
      <c r="I527" s="101"/>
    </row>
    <row r="528" spans="1:9" ht="63.75">
      <c r="A528" s="2">
        <v>72</v>
      </c>
      <c r="B528" s="41" t="s">
        <v>276</v>
      </c>
      <c r="C528" s="19">
        <v>4</v>
      </c>
      <c r="D528" s="16" t="s">
        <v>28</v>
      </c>
      <c r="E528" s="170" t="s">
        <v>567</v>
      </c>
      <c r="F528" s="171"/>
      <c r="G528" s="117">
        <v>270.58999999999997</v>
      </c>
      <c r="H528" s="45">
        <f t="shared" si="37"/>
        <v>1082.3599999999999</v>
      </c>
      <c r="I528" s="101"/>
    </row>
    <row r="529" spans="1:9" ht="76.5">
      <c r="A529" s="2">
        <v>73</v>
      </c>
      <c r="B529" s="41" t="s">
        <v>277</v>
      </c>
      <c r="C529" s="19">
        <v>2</v>
      </c>
      <c r="D529" s="16" t="s">
        <v>28</v>
      </c>
      <c r="E529" s="170" t="s">
        <v>548</v>
      </c>
      <c r="F529" s="171"/>
      <c r="G529" s="117">
        <v>179.5</v>
      </c>
      <c r="H529" s="45">
        <f t="shared" si="37"/>
        <v>359</v>
      </c>
      <c r="I529" s="101"/>
    </row>
    <row r="530" spans="1:9" ht="140.25">
      <c r="A530" s="2">
        <v>74</v>
      </c>
      <c r="B530" s="41" t="s">
        <v>318</v>
      </c>
      <c r="C530" s="19">
        <v>1</v>
      </c>
      <c r="D530" s="16" t="s">
        <v>28</v>
      </c>
      <c r="E530" s="170" t="s">
        <v>548</v>
      </c>
      <c r="F530" s="171"/>
      <c r="G530" s="117">
        <v>2288.25</v>
      </c>
      <c r="H530" s="45">
        <f t="shared" si="37"/>
        <v>2288.25</v>
      </c>
      <c r="I530" s="101"/>
    </row>
    <row r="531" spans="1:9" ht="51">
      <c r="A531" s="2">
        <v>75</v>
      </c>
      <c r="B531" s="41" t="s">
        <v>278</v>
      </c>
      <c r="C531" s="19">
        <v>4</v>
      </c>
      <c r="D531" s="16" t="s">
        <v>28</v>
      </c>
      <c r="E531" s="170" t="s">
        <v>548</v>
      </c>
      <c r="F531" s="171"/>
      <c r="G531" s="117">
        <v>109.56</v>
      </c>
      <c r="H531" s="45">
        <f t="shared" si="37"/>
        <v>438.24</v>
      </c>
      <c r="I531" s="101"/>
    </row>
    <row r="532" spans="1:9" ht="89.25">
      <c r="A532" s="2">
        <v>76</v>
      </c>
      <c r="B532" s="41" t="s">
        <v>86</v>
      </c>
      <c r="C532" s="19">
        <v>1</v>
      </c>
      <c r="D532" s="16" t="s">
        <v>80</v>
      </c>
      <c r="E532" s="170" t="s">
        <v>548</v>
      </c>
      <c r="F532" s="171"/>
      <c r="G532" s="117">
        <v>799</v>
      </c>
      <c r="H532" s="45">
        <f t="shared" si="37"/>
        <v>799</v>
      </c>
      <c r="I532" s="101"/>
    </row>
    <row r="533" spans="1:9" ht="63.75">
      <c r="A533" s="2">
        <v>77</v>
      </c>
      <c r="B533" s="41" t="s">
        <v>392</v>
      </c>
      <c r="C533" s="19">
        <v>1</v>
      </c>
      <c r="D533" s="16" t="s">
        <v>81</v>
      </c>
      <c r="E533" s="170" t="s">
        <v>548</v>
      </c>
      <c r="F533" s="171"/>
      <c r="G533" s="117">
        <v>89.8</v>
      </c>
      <c r="H533" s="45">
        <f t="shared" si="37"/>
        <v>89.8</v>
      </c>
      <c r="I533" s="101"/>
    </row>
    <row r="534" spans="1:9" ht="89.25">
      <c r="A534" s="2">
        <v>78</v>
      </c>
      <c r="B534" s="41" t="s">
        <v>155</v>
      </c>
      <c r="C534" s="19">
        <v>1</v>
      </c>
      <c r="D534" s="16" t="s">
        <v>28</v>
      </c>
      <c r="E534" s="170" t="s">
        <v>548</v>
      </c>
      <c r="F534" s="171"/>
      <c r="G534" s="117">
        <v>267.05</v>
      </c>
      <c r="H534" s="45">
        <f t="shared" si="37"/>
        <v>267.05</v>
      </c>
      <c r="I534" s="101"/>
    </row>
    <row r="535" spans="1:9" ht="38.25">
      <c r="A535" s="2">
        <v>79</v>
      </c>
      <c r="B535" s="75" t="s">
        <v>494</v>
      </c>
      <c r="C535" s="19">
        <v>1</v>
      </c>
      <c r="D535" s="16" t="s">
        <v>19</v>
      </c>
      <c r="E535" s="170" t="s">
        <v>548</v>
      </c>
      <c r="F535" s="171"/>
      <c r="G535" s="117">
        <v>78.900000000000006</v>
      </c>
      <c r="H535" s="45">
        <f t="shared" si="37"/>
        <v>78.900000000000006</v>
      </c>
      <c r="I535" s="101"/>
    </row>
    <row r="536" spans="1:9" ht="63.75">
      <c r="A536" s="2">
        <v>80</v>
      </c>
      <c r="B536" s="41" t="s">
        <v>393</v>
      </c>
      <c r="C536" s="19">
        <v>1</v>
      </c>
      <c r="D536" s="16" t="s">
        <v>28</v>
      </c>
      <c r="E536" s="170" t="s">
        <v>548</v>
      </c>
      <c r="F536" s="171"/>
      <c r="G536" s="117">
        <v>135.46</v>
      </c>
      <c r="H536" s="45">
        <f t="shared" si="37"/>
        <v>135.46</v>
      </c>
      <c r="I536" s="101"/>
    </row>
    <row r="537" spans="1:9" ht="63.75">
      <c r="A537" s="2">
        <v>81</v>
      </c>
      <c r="B537" s="41" t="s">
        <v>394</v>
      </c>
      <c r="C537" s="19">
        <v>1</v>
      </c>
      <c r="D537" s="16" t="s">
        <v>28</v>
      </c>
      <c r="E537" s="170" t="s">
        <v>548</v>
      </c>
      <c r="F537" s="171"/>
      <c r="G537" s="117">
        <v>138.07</v>
      </c>
      <c r="H537" s="45">
        <f t="shared" si="37"/>
        <v>138.07</v>
      </c>
      <c r="I537" s="101"/>
    </row>
    <row r="538" spans="1:9" ht="89.25">
      <c r="A538" s="2">
        <v>82</v>
      </c>
      <c r="B538" s="41" t="s">
        <v>154</v>
      </c>
      <c r="C538" s="19">
        <v>2</v>
      </c>
      <c r="D538" s="16" t="s">
        <v>28</v>
      </c>
      <c r="E538" s="170" t="s">
        <v>551</v>
      </c>
      <c r="F538" s="171"/>
      <c r="G538" s="117">
        <v>238.89</v>
      </c>
      <c r="H538" s="45">
        <f t="shared" si="37"/>
        <v>477.78</v>
      </c>
      <c r="I538" s="101"/>
    </row>
    <row r="539" spans="1:9" ht="76.5">
      <c r="A539" s="2">
        <v>83</v>
      </c>
      <c r="B539" s="41" t="s">
        <v>157</v>
      </c>
      <c r="C539" s="19">
        <v>4</v>
      </c>
      <c r="D539" s="16" t="s">
        <v>19</v>
      </c>
      <c r="E539" s="170" t="s">
        <v>551</v>
      </c>
      <c r="F539" s="171"/>
      <c r="G539" s="117">
        <v>131.87</v>
      </c>
      <c r="H539" s="45">
        <f t="shared" si="37"/>
        <v>527.48</v>
      </c>
      <c r="I539" s="101"/>
    </row>
    <row r="540" spans="1:9" ht="229.5">
      <c r="A540" s="2">
        <v>84</v>
      </c>
      <c r="B540" s="41" t="s">
        <v>311</v>
      </c>
      <c r="C540" s="19">
        <v>4</v>
      </c>
      <c r="D540" s="16" t="s">
        <v>28</v>
      </c>
      <c r="E540" s="170" t="s">
        <v>551</v>
      </c>
      <c r="F540" s="171"/>
      <c r="G540" s="117">
        <v>136.88999999999999</v>
      </c>
      <c r="H540" s="45">
        <f t="shared" si="37"/>
        <v>547.55999999999995</v>
      </c>
      <c r="I540" s="101"/>
    </row>
    <row r="541" spans="1:9" ht="76.5">
      <c r="A541" s="2">
        <v>85</v>
      </c>
      <c r="B541" s="41" t="s">
        <v>158</v>
      </c>
      <c r="C541" s="19">
        <v>4</v>
      </c>
      <c r="D541" s="16" t="s">
        <v>19</v>
      </c>
      <c r="E541" s="170" t="s">
        <v>551</v>
      </c>
      <c r="F541" s="171"/>
      <c r="G541" s="117">
        <v>127.14</v>
      </c>
      <c r="H541" s="45">
        <f t="shared" si="37"/>
        <v>508.56</v>
      </c>
      <c r="I541" s="101"/>
    </row>
    <row r="542" spans="1:9" ht="76.5">
      <c r="A542" s="2">
        <v>86</v>
      </c>
      <c r="B542" s="41" t="s">
        <v>159</v>
      </c>
      <c r="C542" s="19">
        <v>4</v>
      </c>
      <c r="D542" s="16" t="s">
        <v>28</v>
      </c>
      <c r="E542" s="170" t="s">
        <v>551</v>
      </c>
      <c r="F542" s="171"/>
      <c r="G542" s="117">
        <v>279.54000000000002</v>
      </c>
      <c r="H542" s="45">
        <f t="shared" si="37"/>
        <v>1118.1600000000001</v>
      </c>
      <c r="I542" s="101"/>
    </row>
    <row r="543" spans="1:9" ht="102">
      <c r="A543" s="2">
        <v>87</v>
      </c>
      <c r="B543" s="41" t="s">
        <v>327</v>
      </c>
      <c r="C543" s="88">
        <v>14</v>
      </c>
      <c r="D543" s="16" t="s">
        <v>28</v>
      </c>
      <c r="E543" s="169" t="s">
        <v>552</v>
      </c>
      <c r="F543" s="169"/>
      <c r="G543" s="117">
        <v>250</v>
      </c>
      <c r="H543" s="45">
        <f t="shared" si="37"/>
        <v>3500</v>
      </c>
      <c r="I543" s="101"/>
    </row>
    <row r="544" spans="1:9" ht="216.75">
      <c r="A544" s="2">
        <v>88</v>
      </c>
      <c r="B544" s="41" t="s">
        <v>395</v>
      </c>
      <c r="C544" s="89">
        <v>1</v>
      </c>
      <c r="D544" s="90" t="s">
        <v>80</v>
      </c>
      <c r="E544" s="169" t="s">
        <v>552</v>
      </c>
      <c r="F544" s="169"/>
      <c r="G544" s="117">
        <v>640.52</v>
      </c>
      <c r="H544" s="45">
        <f t="shared" si="37"/>
        <v>640.52</v>
      </c>
      <c r="I544" s="101"/>
    </row>
    <row r="545" spans="1:9" ht="51">
      <c r="A545" s="2">
        <v>89</v>
      </c>
      <c r="B545" s="41" t="s">
        <v>279</v>
      </c>
      <c r="C545" s="89">
        <v>1</v>
      </c>
      <c r="D545" s="90" t="s">
        <v>19</v>
      </c>
      <c r="E545" s="169" t="s">
        <v>552</v>
      </c>
      <c r="F545" s="169"/>
      <c r="G545" s="117">
        <v>585</v>
      </c>
      <c r="H545" s="45">
        <f t="shared" si="37"/>
        <v>585</v>
      </c>
      <c r="I545" s="101"/>
    </row>
    <row r="546" spans="1:9" ht="63.75">
      <c r="A546" s="2">
        <v>90</v>
      </c>
      <c r="B546" s="41" t="s">
        <v>222</v>
      </c>
      <c r="C546" s="89">
        <v>1</v>
      </c>
      <c r="D546" s="90" t="s">
        <v>28</v>
      </c>
      <c r="E546" s="168" t="s">
        <v>592</v>
      </c>
      <c r="F546" s="168"/>
      <c r="G546" s="117">
        <v>36</v>
      </c>
      <c r="H546" s="45">
        <f t="shared" si="37"/>
        <v>36</v>
      </c>
      <c r="I546" s="101"/>
    </row>
    <row r="547" spans="1:9" ht="25.5">
      <c r="A547" s="2">
        <v>91</v>
      </c>
      <c r="B547" s="41" t="s">
        <v>396</v>
      </c>
      <c r="C547" s="89">
        <v>2</v>
      </c>
      <c r="D547" s="90" t="s">
        <v>28</v>
      </c>
      <c r="E547" s="168" t="s">
        <v>555</v>
      </c>
      <c r="F547" s="168"/>
      <c r="G547" s="117">
        <v>58.94</v>
      </c>
      <c r="H547" s="45">
        <f t="shared" si="37"/>
        <v>117.88</v>
      </c>
      <c r="I547" s="101"/>
    </row>
    <row r="548" spans="1:9" ht="38.25">
      <c r="A548" s="2">
        <v>92</v>
      </c>
      <c r="B548" s="41" t="s">
        <v>312</v>
      </c>
      <c r="C548" s="19">
        <v>1</v>
      </c>
      <c r="D548" s="16" t="s">
        <v>28</v>
      </c>
      <c r="E548" s="168" t="s">
        <v>555</v>
      </c>
      <c r="F548" s="168"/>
      <c r="G548" s="117">
        <v>105.52</v>
      </c>
      <c r="H548" s="45">
        <f t="shared" si="37"/>
        <v>105.52</v>
      </c>
      <c r="I548" s="101"/>
    </row>
    <row r="549" spans="1:9" ht="63.75">
      <c r="A549" s="2">
        <v>93</v>
      </c>
      <c r="B549" s="41" t="s">
        <v>405</v>
      </c>
      <c r="C549" s="19">
        <v>10</v>
      </c>
      <c r="D549" s="16" t="s">
        <v>28</v>
      </c>
      <c r="E549" s="168" t="s">
        <v>621</v>
      </c>
      <c r="F549" s="168"/>
      <c r="G549" s="117">
        <v>5.68</v>
      </c>
      <c r="H549" s="45">
        <f t="shared" si="37"/>
        <v>56.8</v>
      </c>
      <c r="I549" s="101"/>
    </row>
    <row r="550" spans="1:9" ht="25.5">
      <c r="A550" s="2">
        <v>94</v>
      </c>
      <c r="B550" s="41" t="s">
        <v>280</v>
      </c>
      <c r="C550" s="19">
        <v>10</v>
      </c>
      <c r="D550" s="16" t="s">
        <v>28</v>
      </c>
      <c r="E550" s="168" t="s">
        <v>555</v>
      </c>
      <c r="F550" s="168"/>
      <c r="G550" s="117">
        <v>5.75</v>
      </c>
      <c r="H550" s="45">
        <f t="shared" si="37"/>
        <v>57.5</v>
      </c>
      <c r="I550" s="101"/>
    </row>
    <row r="551" spans="1:9" ht="63.75">
      <c r="A551" s="2">
        <v>95</v>
      </c>
      <c r="B551" s="41" t="s">
        <v>223</v>
      </c>
      <c r="C551" s="89">
        <v>5</v>
      </c>
      <c r="D551" s="90" t="s">
        <v>28</v>
      </c>
      <c r="E551" s="168" t="s">
        <v>622</v>
      </c>
      <c r="F551" s="168"/>
      <c r="G551" s="117">
        <v>67.95</v>
      </c>
      <c r="H551" s="45">
        <f t="shared" si="37"/>
        <v>339.75</v>
      </c>
      <c r="I551" s="101"/>
    </row>
    <row r="552" spans="1:9" ht="25.5">
      <c r="A552" s="2">
        <v>96</v>
      </c>
      <c r="B552" s="41" t="s">
        <v>224</v>
      </c>
      <c r="C552" s="89">
        <v>10</v>
      </c>
      <c r="D552" s="90" t="s">
        <v>28</v>
      </c>
      <c r="E552" s="168" t="s">
        <v>592</v>
      </c>
      <c r="F552" s="168"/>
      <c r="G552" s="117">
        <v>55.56</v>
      </c>
      <c r="H552" s="45">
        <f t="shared" si="37"/>
        <v>555.6</v>
      </c>
      <c r="I552" s="101"/>
    </row>
    <row r="553" spans="1:9" ht="25.5">
      <c r="A553" s="2">
        <v>97</v>
      </c>
      <c r="B553" s="41" t="s">
        <v>83</v>
      </c>
      <c r="C553" s="19">
        <v>15</v>
      </c>
      <c r="D553" s="16" t="s">
        <v>28</v>
      </c>
      <c r="E553" s="168" t="s">
        <v>555</v>
      </c>
      <c r="F553" s="168"/>
      <c r="G553" s="117">
        <v>20.07</v>
      </c>
      <c r="H553" s="45">
        <f t="shared" si="37"/>
        <v>301.05</v>
      </c>
      <c r="I553" s="101"/>
    </row>
    <row r="554" spans="1:9" ht="114.75">
      <c r="A554" s="2">
        <v>98</v>
      </c>
      <c r="B554" s="87" t="s">
        <v>328</v>
      </c>
      <c r="C554" s="19">
        <v>15</v>
      </c>
      <c r="D554" s="16" t="s">
        <v>28</v>
      </c>
      <c r="E554" s="169" t="s">
        <v>553</v>
      </c>
      <c r="F554" s="169"/>
      <c r="G554" s="117">
        <v>192.5</v>
      </c>
      <c r="H554" s="45">
        <f t="shared" si="37"/>
        <v>2887.5</v>
      </c>
      <c r="I554" s="101"/>
    </row>
    <row r="555" spans="1:9" ht="76.5">
      <c r="A555" s="2">
        <v>99</v>
      </c>
      <c r="B555" s="41" t="s">
        <v>397</v>
      </c>
      <c r="C555" s="19">
        <v>3</v>
      </c>
      <c r="D555" s="16" t="s">
        <v>28</v>
      </c>
      <c r="E555" s="169" t="s">
        <v>558</v>
      </c>
      <c r="F555" s="169"/>
      <c r="G555" s="117">
        <v>283.05</v>
      </c>
      <c r="H555" s="45">
        <f t="shared" si="37"/>
        <v>849.15000000000009</v>
      </c>
      <c r="I555" s="101"/>
    </row>
    <row r="556" spans="1:9">
      <c r="A556" s="156" t="s">
        <v>570</v>
      </c>
      <c r="B556" s="156"/>
      <c r="C556" s="156"/>
      <c r="D556" s="156"/>
      <c r="E556" s="156"/>
      <c r="F556" s="156"/>
      <c r="G556" s="156"/>
      <c r="H556" s="108">
        <f>SUM(H457:H555)</f>
        <v>60060.19000000001</v>
      </c>
      <c r="I556" s="101"/>
    </row>
    <row r="557" spans="1:9" ht="12.75" customHeight="1">
      <c r="A557" s="258" t="s">
        <v>407</v>
      </c>
      <c r="B557" s="259"/>
      <c r="C557" s="259"/>
      <c r="D557" s="259"/>
      <c r="E557" s="259"/>
      <c r="F557" s="259"/>
      <c r="G557" s="260"/>
      <c r="H557" s="113">
        <f>SUM(H360,H454,H556)</f>
        <v>164447.4</v>
      </c>
      <c r="I557" s="101"/>
    </row>
    <row r="558" spans="1:9" ht="20.25" customHeight="1">
      <c r="A558" s="191" t="s">
        <v>408</v>
      </c>
      <c r="B558" s="191"/>
      <c r="C558" s="191"/>
      <c r="D558" s="191"/>
      <c r="E558" s="191"/>
      <c r="F558" s="191"/>
      <c r="G558" s="191"/>
      <c r="H558" s="191"/>
    </row>
    <row r="559" spans="1:9" ht="19.5" customHeight="1">
      <c r="A559" s="157" t="s">
        <v>510</v>
      </c>
      <c r="B559" s="157"/>
      <c r="C559" s="157"/>
      <c r="D559" s="157"/>
      <c r="E559" s="157"/>
      <c r="F559" s="157"/>
      <c r="G559" s="157"/>
      <c r="H559" s="157"/>
    </row>
    <row r="560" spans="1:9" ht="21" customHeight="1">
      <c r="A560" s="39" t="s">
        <v>1</v>
      </c>
      <c r="B560" s="38" t="s">
        <v>79</v>
      </c>
      <c r="C560" s="38" t="s">
        <v>114</v>
      </c>
      <c r="D560" s="38" t="s">
        <v>0</v>
      </c>
      <c r="E560" s="154" t="s">
        <v>27</v>
      </c>
      <c r="F560" s="154"/>
      <c r="G560" s="38" t="s">
        <v>6</v>
      </c>
      <c r="H560" s="111" t="s">
        <v>486</v>
      </c>
    </row>
    <row r="561" spans="1:8">
      <c r="A561" s="2">
        <v>1</v>
      </c>
      <c r="B561" s="41" t="s">
        <v>43</v>
      </c>
      <c r="C561" s="16">
        <v>6</v>
      </c>
      <c r="D561" s="16" t="s">
        <v>44</v>
      </c>
      <c r="E561" s="155" t="s">
        <v>45</v>
      </c>
      <c r="F561" s="155"/>
      <c r="G561" s="44">
        <v>3.96</v>
      </c>
      <c r="H561" s="45">
        <f t="shared" ref="H561:H597" si="38">C561*G561</f>
        <v>23.759999999999998</v>
      </c>
    </row>
    <row r="562" spans="1:8" ht="63.75">
      <c r="A562" s="2">
        <v>2</v>
      </c>
      <c r="B562" s="41" t="s">
        <v>162</v>
      </c>
      <c r="C562" s="16">
        <v>6</v>
      </c>
      <c r="D562" s="16" t="s">
        <v>46</v>
      </c>
      <c r="E562" s="155" t="s">
        <v>47</v>
      </c>
      <c r="F562" s="155"/>
      <c r="G562" s="44">
        <v>46.75</v>
      </c>
      <c r="H562" s="45">
        <f t="shared" si="38"/>
        <v>280.5</v>
      </c>
    </row>
    <row r="563" spans="1:8" ht="114.75">
      <c r="A563" s="2">
        <v>3</v>
      </c>
      <c r="B563" s="41" t="s">
        <v>40</v>
      </c>
      <c r="C563" s="16">
        <v>12</v>
      </c>
      <c r="D563" s="16" t="s">
        <v>41</v>
      </c>
      <c r="E563" s="155" t="s">
        <v>42</v>
      </c>
      <c r="F563" s="155"/>
      <c r="G563" s="44">
        <v>20.63</v>
      </c>
      <c r="H563" s="45">
        <f t="shared" si="38"/>
        <v>247.56</v>
      </c>
    </row>
    <row r="564" spans="1:8" ht="38.25">
      <c r="A564" s="2">
        <v>4</v>
      </c>
      <c r="B564" s="41" t="s">
        <v>163</v>
      </c>
      <c r="C564" s="16">
        <v>24</v>
      </c>
      <c r="D564" s="16" t="s">
        <v>48</v>
      </c>
      <c r="E564" s="155" t="s">
        <v>49</v>
      </c>
      <c r="F564" s="155"/>
      <c r="G564" s="44">
        <v>28.21</v>
      </c>
      <c r="H564" s="45">
        <f t="shared" si="38"/>
        <v>677.04</v>
      </c>
    </row>
    <row r="565" spans="1:8" ht="38.25">
      <c r="A565" s="2">
        <v>5</v>
      </c>
      <c r="B565" s="41" t="s">
        <v>50</v>
      </c>
      <c r="C565" s="16">
        <v>6</v>
      </c>
      <c r="D565" s="16" t="s">
        <v>41</v>
      </c>
      <c r="E565" s="155" t="s">
        <v>51</v>
      </c>
      <c r="F565" s="155"/>
      <c r="G565" s="44">
        <v>17.5</v>
      </c>
      <c r="H565" s="45">
        <f t="shared" si="38"/>
        <v>105</v>
      </c>
    </row>
    <row r="566" spans="1:8" ht="25.5">
      <c r="A566" s="2">
        <v>6</v>
      </c>
      <c r="B566" s="41" t="s">
        <v>164</v>
      </c>
      <c r="C566" s="16">
        <v>1</v>
      </c>
      <c r="D566" s="16" t="s">
        <v>44</v>
      </c>
      <c r="E566" s="155" t="s">
        <v>165</v>
      </c>
      <c r="F566" s="155"/>
      <c r="G566" s="44">
        <v>44.25</v>
      </c>
      <c r="H566" s="45">
        <f t="shared" si="38"/>
        <v>44.25</v>
      </c>
    </row>
    <row r="567" spans="1:8" ht="38.25">
      <c r="A567" s="2">
        <v>7</v>
      </c>
      <c r="B567" s="41" t="s">
        <v>52</v>
      </c>
      <c r="C567" s="16">
        <v>6</v>
      </c>
      <c r="D567" s="16" t="s">
        <v>28</v>
      </c>
      <c r="E567" s="155" t="s">
        <v>53</v>
      </c>
      <c r="F567" s="155"/>
      <c r="G567" s="44">
        <v>16.45</v>
      </c>
      <c r="H567" s="45">
        <f t="shared" si="38"/>
        <v>98.699999999999989</v>
      </c>
    </row>
    <row r="568" spans="1:8" ht="114.75">
      <c r="A568" s="2">
        <v>8</v>
      </c>
      <c r="B568" s="41" t="s">
        <v>54</v>
      </c>
      <c r="C568" s="16">
        <v>4</v>
      </c>
      <c r="D568" s="16" t="s">
        <v>55</v>
      </c>
      <c r="E568" s="155" t="s">
        <v>56</v>
      </c>
      <c r="F568" s="155"/>
      <c r="G568" s="44">
        <v>38.1</v>
      </c>
      <c r="H568" s="45">
        <f t="shared" si="38"/>
        <v>152.4</v>
      </c>
    </row>
    <row r="569" spans="1:8" ht="89.25">
      <c r="A569" s="122">
        <v>9</v>
      </c>
      <c r="B569" s="146" t="s">
        <v>601</v>
      </c>
      <c r="C569" s="139">
        <v>1</v>
      </c>
      <c r="D569" s="139" t="s">
        <v>55</v>
      </c>
      <c r="E569" s="241" t="s">
        <v>57</v>
      </c>
      <c r="F569" s="241"/>
      <c r="G569" s="143">
        <v>31.13</v>
      </c>
      <c r="H569" s="144">
        <f t="shared" si="38"/>
        <v>31.13</v>
      </c>
    </row>
    <row r="570" spans="1:8">
      <c r="A570" s="2">
        <v>10</v>
      </c>
      <c r="B570" s="41" t="s">
        <v>58</v>
      </c>
      <c r="C570" s="16">
        <v>96</v>
      </c>
      <c r="D570" s="16" t="s">
        <v>28</v>
      </c>
      <c r="E570" s="155" t="s">
        <v>166</v>
      </c>
      <c r="F570" s="155"/>
      <c r="G570" s="44">
        <v>2.27</v>
      </c>
      <c r="H570" s="45">
        <f t="shared" si="38"/>
        <v>217.92000000000002</v>
      </c>
    </row>
    <row r="571" spans="1:8" ht="51">
      <c r="A571" s="2">
        <v>11</v>
      </c>
      <c r="B571" s="41" t="s">
        <v>293</v>
      </c>
      <c r="C571" s="16">
        <v>6</v>
      </c>
      <c r="D571" s="16" t="s">
        <v>28</v>
      </c>
      <c r="E571" s="155" t="s">
        <v>59</v>
      </c>
      <c r="F571" s="155"/>
      <c r="G571" s="44">
        <v>17.78</v>
      </c>
      <c r="H571" s="45">
        <f t="shared" si="38"/>
        <v>106.68</v>
      </c>
    </row>
    <row r="572" spans="1:8" ht="25.5">
      <c r="A572" s="2">
        <v>12</v>
      </c>
      <c r="B572" s="41" t="s">
        <v>167</v>
      </c>
      <c r="C572" s="16">
        <v>96</v>
      </c>
      <c r="D572" s="16" t="s">
        <v>28</v>
      </c>
      <c r="E572" s="155" t="s">
        <v>166</v>
      </c>
      <c r="F572" s="155"/>
      <c r="G572" s="44">
        <v>0.5</v>
      </c>
      <c r="H572" s="45">
        <f t="shared" si="38"/>
        <v>48</v>
      </c>
    </row>
    <row r="573" spans="1:8" ht="38.25">
      <c r="A573" s="2">
        <v>13</v>
      </c>
      <c r="B573" s="41" t="s">
        <v>226</v>
      </c>
      <c r="C573" s="16">
        <v>18</v>
      </c>
      <c r="D573" s="16" t="s">
        <v>55</v>
      </c>
      <c r="E573" s="155" t="s">
        <v>60</v>
      </c>
      <c r="F573" s="155"/>
      <c r="G573" s="44">
        <v>19.850000000000001</v>
      </c>
      <c r="H573" s="45">
        <f t="shared" si="38"/>
        <v>357.3</v>
      </c>
    </row>
    <row r="574" spans="1:8">
      <c r="A574" s="2">
        <v>14</v>
      </c>
      <c r="B574" s="41" t="s">
        <v>61</v>
      </c>
      <c r="C574" s="16">
        <v>6</v>
      </c>
      <c r="D574" s="16" t="s">
        <v>28</v>
      </c>
      <c r="E574" s="155" t="s">
        <v>168</v>
      </c>
      <c r="F574" s="155"/>
      <c r="G574" s="44">
        <v>13.21</v>
      </c>
      <c r="H574" s="45">
        <f t="shared" si="38"/>
        <v>79.260000000000005</v>
      </c>
    </row>
    <row r="575" spans="1:8">
      <c r="A575" s="2">
        <v>15</v>
      </c>
      <c r="B575" s="41" t="s">
        <v>283</v>
      </c>
      <c r="C575" s="16">
        <v>6</v>
      </c>
      <c r="D575" s="16" t="s">
        <v>28</v>
      </c>
      <c r="E575" s="155" t="s">
        <v>169</v>
      </c>
      <c r="F575" s="155"/>
      <c r="G575" s="44">
        <v>14.21</v>
      </c>
      <c r="H575" s="45">
        <f t="shared" si="38"/>
        <v>85.26</v>
      </c>
    </row>
    <row r="576" spans="1:8">
      <c r="A576" s="2">
        <v>16</v>
      </c>
      <c r="B576" s="41" t="s">
        <v>284</v>
      </c>
      <c r="C576" s="16">
        <v>24</v>
      </c>
      <c r="D576" s="16" t="s">
        <v>28</v>
      </c>
      <c r="E576" s="155" t="s">
        <v>170</v>
      </c>
      <c r="F576" s="155"/>
      <c r="G576" s="44">
        <v>6.4</v>
      </c>
      <c r="H576" s="45">
        <f>C576*G576</f>
        <v>153.60000000000002</v>
      </c>
    </row>
    <row r="577" spans="1:8">
      <c r="A577" s="2">
        <v>17</v>
      </c>
      <c r="B577" s="41" t="s">
        <v>63</v>
      </c>
      <c r="C577" s="16">
        <v>6</v>
      </c>
      <c r="D577" s="16" t="s">
        <v>28</v>
      </c>
      <c r="E577" s="155" t="s">
        <v>169</v>
      </c>
      <c r="F577" s="155"/>
      <c r="G577" s="44">
        <v>12.64</v>
      </c>
      <c r="H577" s="45">
        <f t="shared" si="38"/>
        <v>75.84</v>
      </c>
    </row>
    <row r="578" spans="1:8">
      <c r="A578" s="2">
        <v>18</v>
      </c>
      <c r="B578" s="41" t="s">
        <v>285</v>
      </c>
      <c r="C578" s="16">
        <v>96</v>
      </c>
      <c r="D578" s="16" t="s">
        <v>28</v>
      </c>
      <c r="E578" s="155" t="s">
        <v>166</v>
      </c>
      <c r="F578" s="155"/>
      <c r="G578" s="44">
        <v>5.9</v>
      </c>
      <c r="H578" s="45">
        <f t="shared" si="38"/>
        <v>566.40000000000009</v>
      </c>
    </row>
    <row r="579" spans="1:8" ht="38.25">
      <c r="A579" s="2">
        <v>19</v>
      </c>
      <c r="B579" s="41" t="s">
        <v>171</v>
      </c>
      <c r="C579" s="16">
        <v>6</v>
      </c>
      <c r="D579" s="16" t="s">
        <v>55</v>
      </c>
      <c r="E579" s="155" t="s">
        <v>53</v>
      </c>
      <c r="F579" s="155"/>
      <c r="G579" s="44">
        <v>10.7</v>
      </c>
      <c r="H579" s="45">
        <f t="shared" si="38"/>
        <v>64.199999999999989</v>
      </c>
    </row>
    <row r="580" spans="1:8" ht="51">
      <c r="A580" s="2">
        <v>20</v>
      </c>
      <c r="B580" s="41" t="s">
        <v>172</v>
      </c>
      <c r="C580" s="16">
        <v>4</v>
      </c>
      <c r="D580" s="16" t="s">
        <v>64</v>
      </c>
      <c r="E580" s="155" t="s">
        <v>65</v>
      </c>
      <c r="F580" s="155"/>
      <c r="G580" s="44">
        <v>30.75</v>
      </c>
      <c r="H580" s="45">
        <f t="shared" si="38"/>
        <v>123</v>
      </c>
    </row>
    <row r="581" spans="1:8">
      <c r="A581" s="2">
        <v>21</v>
      </c>
      <c r="B581" s="41" t="s">
        <v>286</v>
      </c>
      <c r="C581" s="16">
        <v>36</v>
      </c>
      <c r="D581" s="16" t="s">
        <v>28</v>
      </c>
      <c r="E581" s="155" t="s">
        <v>173</v>
      </c>
      <c r="F581" s="155"/>
      <c r="G581" s="44">
        <v>1.78</v>
      </c>
      <c r="H581" s="45">
        <f t="shared" si="38"/>
        <v>64.08</v>
      </c>
    </row>
    <row r="582" spans="1:8">
      <c r="A582" s="2">
        <v>22</v>
      </c>
      <c r="B582" s="41" t="s">
        <v>287</v>
      </c>
      <c r="C582" s="16">
        <v>48</v>
      </c>
      <c r="D582" s="16" t="s">
        <v>28</v>
      </c>
      <c r="E582" s="155" t="s">
        <v>174</v>
      </c>
      <c r="F582" s="155"/>
      <c r="G582" s="44">
        <v>1.1499999999999999</v>
      </c>
      <c r="H582" s="45">
        <f t="shared" si="38"/>
        <v>55.199999999999996</v>
      </c>
    </row>
    <row r="583" spans="1:8">
      <c r="A583" s="2">
        <v>23</v>
      </c>
      <c r="B583" s="41" t="s">
        <v>288</v>
      </c>
      <c r="C583" s="16">
        <v>1</v>
      </c>
      <c r="D583" s="16" t="s">
        <v>28</v>
      </c>
      <c r="E583" s="155" t="s">
        <v>175</v>
      </c>
      <c r="F583" s="155"/>
      <c r="G583" s="44">
        <v>107.29</v>
      </c>
      <c r="H583" s="45">
        <f t="shared" si="38"/>
        <v>107.29</v>
      </c>
    </row>
    <row r="584" spans="1:8" ht="25.5">
      <c r="A584" s="2">
        <v>24</v>
      </c>
      <c r="B584" s="41" t="s">
        <v>289</v>
      </c>
      <c r="C584" s="16">
        <v>4</v>
      </c>
      <c r="D584" s="16" t="s">
        <v>66</v>
      </c>
      <c r="E584" s="155" t="s">
        <v>176</v>
      </c>
      <c r="F584" s="155"/>
      <c r="G584" s="44">
        <v>5.78</v>
      </c>
      <c r="H584" s="45">
        <f t="shared" si="38"/>
        <v>23.12</v>
      </c>
    </row>
    <row r="585" spans="1:8" ht="51">
      <c r="A585" s="2">
        <v>25</v>
      </c>
      <c r="B585" s="41" t="s">
        <v>290</v>
      </c>
      <c r="C585" s="16">
        <v>12</v>
      </c>
      <c r="D585" s="16" t="s">
        <v>28</v>
      </c>
      <c r="E585" s="155" t="s">
        <v>67</v>
      </c>
      <c r="F585" s="155"/>
      <c r="G585" s="44">
        <v>5.01</v>
      </c>
      <c r="H585" s="45">
        <f t="shared" si="38"/>
        <v>60.12</v>
      </c>
    </row>
    <row r="586" spans="1:8" ht="38.25">
      <c r="A586" s="2">
        <v>26</v>
      </c>
      <c r="B586" s="41" t="s">
        <v>227</v>
      </c>
      <c r="C586" s="16">
        <v>12</v>
      </c>
      <c r="D586" s="16" t="s">
        <v>28</v>
      </c>
      <c r="E586" s="155" t="s">
        <v>177</v>
      </c>
      <c r="F586" s="155"/>
      <c r="G586" s="44">
        <v>7.61</v>
      </c>
      <c r="H586" s="45">
        <f t="shared" si="38"/>
        <v>91.320000000000007</v>
      </c>
    </row>
    <row r="587" spans="1:8" ht="76.5">
      <c r="A587" s="2">
        <v>27</v>
      </c>
      <c r="B587" s="41" t="s">
        <v>68</v>
      </c>
      <c r="C587" s="16">
        <v>16</v>
      </c>
      <c r="D587" s="16" t="s">
        <v>28</v>
      </c>
      <c r="E587" s="155" t="s">
        <v>69</v>
      </c>
      <c r="F587" s="155"/>
      <c r="G587" s="44">
        <v>3.5</v>
      </c>
      <c r="H587" s="45">
        <f t="shared" si="38"/>
        <v>56</v>
      </c>
    </row>
    <row r="588" spans="1:8" ht="38.25">
      <c r="A588" s="2">
        <v>28</v>
      </c>
      <c r="B588" s="41" t="s">
        <v>70</v>
      </c>
      <c r="C588" s="16">
        <v>16</v>
      </c>
      <c r="D588" s="16" t="s">
        <v>28</v>
      </c>
      <c r="E588" s="155" t="s">
        <v>69</v>
      </c>
      <c r="F588" s="155"/>
      <c r="G588" s="44">
        <v>7.38</v>
      </c>
      <c r="H588" s="45">
        <f t="shared" si="38"/>
        <v>118.08</v>
      </c>
    </row>
    <row r="589" spans="1:8" ht="38.25">
      <c r="A589" s="2">
        <v>29</v>
      </c>
      <c r="B589" s="41" t="s">
        <v>178</v>
      </c>
      <c r="C589" s="16">
        <v>6</v>
      </c>
      <c r="D589" s="16" t="s">
        <v>28</v>
      </c>
      <c r="E589" s="155" t="s">
        <v>71</v>
      </c>
      <c r="F589" s="155"/>
      <c r="G589" s="44">
        <v>10.94</v>
      </c>
      <c r="H589" s="45">
        <f t="shared" si="38"/>
        <v>65.64</v>
      </c>
    </row>
    <row r="590" spans="1:8" ht="25.5">
      <c r="A590" s="2">
        <v>30</v>
      </c>
      <c r="B590" s="41" t="s">
        <v>72</v>
      </c>
      <c r="C590" s="16">
        <v>135</v>
      </c>
      <c r="D590" s="16" t="s">
        <v>55</v>
      </c>
      <c r="E590" s="155" t="s">
        <v>73</v>
      </c>
      <c r="F590" s="155"/>
      <c r="G590" s="44">
        <v>15.6</v>
      </c>
      <c r="H590" s="45">
        <f t="shared" si="38"/>
        <v>2106</v>
      </c>
    </row>
    <row r="591" spans="1:8" ht="51">
      <c r="A591" s="2">
        <v>31</v>
      </c>
      <c r="B591" s="41" t="s">
        <v>74</v>
      </c>
      <c r="C591" s="16">
        <v>18</v>
      </c>
      <c r="D591" s="16" t="s">
        <v>28</v>
      </c>
      <c r="E591" s="155" t="s">
        <v>75</v>
      </c>
      <c r="F591" s="155"/>
      <c r="G591" s="44">
        <v>5.57</v>
      </c>
      <c r="H591" s="45">
        <f t="shared" si="38"/>
        <v>100.26</v>
      </c>
    </row>
    <row r="592" spans="1:8" ht="25.5">
      <c r="A592" s="2">
        <v>32</v>
      </c>
      <c r="B592" s="41" t="s">
        <v>77</v>
      </c>
      <c r="C592" s="16">
        <v>4</v>
      </c>
      <c r="D592" s="16" t="s">
        <v>28</v>
      </c>
      <c r="E592" s="155" t="s">
        <v>76</v>
      </c>
      <c r="F592" s="155"/>
      <c r="G592" s="44">
        <v>8.76</v>
      </c>
      <c r="H592" s="45">
        <f t="shared" si="38"/>
        <v>35.04</v>
      </c>
    </row>
    <row r="593" spans="1:8">
      <c r="A593" s="2">
        <v>33</v>
      </c>
      <c r="B593" s="41" t="s">
        <v>78</v>
      </c>
      <c r="C593" s="16">
        <v>2</v>
      </c>
      <c r="D593" s="16" t="s">
        <v>44</v>
      </c>
      <c r="E593" s="155" t="s">
        <v>179</v>
      </c>
      <c r="F593" s="155"/>
      <c r="G593" s="44">
        <v>144.77000000000001</v>
      </c>
      <c r="H593" s="45">
        <f t="shared" si="38"/>
        <v>289.54000000000002</v>
      </c>
    </row>
    <row r="594" spans="1:8" ht="51">
      <c r="A594" s="2">
        <v>34</v>
      </c>
      <c r="B594" s="41" t="s">
        <v>291</v>
      </c>
      <c r="C594" s="16">
        <v>12</v>
      </c>
      <c r="D594" s="16" t="s">
        <v>28</v>
      </c>
      <c r="E594" s="155" t="s">
        <v>62</v>
      </c>
      <c r="F594" s="155"/>
      <c r="G594" s="44">
        <v>15.15</v>
      </c>
      <c r="H594" s="45">
        <f t="shared" si="38"/>
        <v>181.8</v>
      </c>
    </row>
    <row r="595" spans="1:8" ht="25.5">
      <c r="A595" s="2">
        <v>35</v>
      </c>
      <c r="B595" s="41" t="s">
        <v>228</v>
      </c>
      <c r="C595" s="16">
        <v>8</v>
      </c>
      <c r="D595" s="16" t="s">
        <v>28</v>
      </c>
      <c r="E595" s="155" t="s">
        <v>180</v>
      </c>
      <c r="F595" s="155"/>
      <c r="G595" s="44">
        <v>17.079999999999998</v>
      </c>
      <c r="H595" s="45">
        <f t="shared" si="38"/>
        <v>136.63999999999999</v>
      </c>
    </row>
    <row r="596" spans="1:8" ht="25.5">
      <c r="A596" s="2">
        <v>36</v>
      </c>
      <c r="B596" s="41" t="s">
        <v>292</v>
      </c>
      <c r="C596" s="16">
        <v>60</v>
      </c>
      <c r="D596" s="16" t="s">
        <v>28</v>
      </c>
      <c r="E596" s="155" t="s">
        <v>181</v>
      </c>
      <c r="F596" s="155"/>
      <c r="G596" s="44">
        <v>9.1300000000000008</v>
      </c>
      <c r="H596" s="45">
        <f t="shared" si="38"/>
        <v>547.80000000000007</v>
      </c>
    </row>
    <row r="597" spans="1:8">
      <c r="A597" s="2">
        <v>37</v>
      </c>
      <c r="B597" s="41" t="s">
        <v>229</v>
      </c>
      <c r="C597" s="16">
        <v>12</v>
      </c>
      <c r="D597" s="16" t="s">
        <v>41</v>
      </c>
      <c r="E597" s="155" t="s">
        <v>182</v>
      </c>
      <c r="F597" s="155"/>
      <c r="G597" s="44">
        <v>6.83</v>
      </c>
      <c r="H597" s="45">
        <f t="shared" si="38"/>
        <v>81.960000000000008</v>
      </c>
    </row>
    <row r="598" spans="1:8" ht="18" customHeight="1">
      <c r="A598" s="156" t="s">
        <v>571</v>
      </c>
      <c r="B598" s="156"/>
      <c r="C598" s="156"/>
      <c r="D598" s="156"/>
      <c r="E598" s="156"/>
      <c r="F598" s="156"/>
      <c r="G598" s="156"/>
      <c r="H598" s="108">
        <f>SUM(H561:H597)</f>
        <v>7657.6900000000014</v>
      </c>
    </row>
    <row r="599" spans="1:8" ht="15.75" customHeight="1">
      <c r="A599" s="157" t="s">
        <v>511</v>
      </c>
      <c r="B599" s="157"/>
      <c r="C599" s="157"/>
      <c r="D599" s="157"/>
      <c r="E599" s="157"/>
      <c r="F599" s="157"/>
      <c r="G599" s="157"/>
      <c r="H599" s="157"/>
    </row>
    <row r="600" spans="1:8" ht="19.5" customHeight="1">
      <c r="A600" s="39" t="s">
        <v>1</v>
      </c>
      <c r="B600" s="38" t="s">
        <v>79</v>
      </c>
      <c r="C600" s="38" t="s">
        <v>114</v>
      </c>
      <c r="D600" s="38" t="s">
        <v>0</v>
      </c>
      <c r="E600" s="154" t="s">
        <v>27</v>
      </c>
      <c r="F600" s="154"/>
      <c r="G600" s="38" t="s">
        <v>6</v>
      </c>
      <c r="H600" s="111" t="s">
        <v>486</v>
      </c>
    </row>
    <row r="601" spans="1:8">
      <c r="A601" s="2">
        <v>1</v>
      </c>
      <c r="B601" s="41" t="s">
        <v>43</v>
      </c>
      <c r="C601" s="16">
        <v>6</v>
      </c>
      <c r="D601" s="16" t="s">
        <v>44</v>
      </c>
      <c r="E601" s="155" t="s">
        <v>45</v>
      </c>
      <c r="F601" s="155"/>
      <c r="G601" s="44">
        <v>3.96</v>
      </c>
      <c r="H601" s="45">
        <f t="shared" ref="H601:H637" si="39">C601*G601</f>
        <v>23.759999999999998</v>
      </c>
    </row>
    <row r="602" spans="1:8" ht="63.75">
      <c r="A602" s="2">
        <v>2</v>
      </c>
      <c r="B602" s="41" t="s">
        <v>162</v>
      </c>
      <c r="C602" s="16">
        <v>6</v>
      </c>
      <c r="D602" s="16" t="s">
        <v>46</v>
      </c>
      <c r="E602" s="155" t="s">
        <v>47</v>
      </c>
      <c r="F602" s="155"/>
      <c r="G602" s="44">
        <v>46.75</v>
      </c>
      <c r="H602" s="45">
        <f t="shared" si="39"/>
        <v>280.5</v>
      </c>
    </row>
    <row r="603" spans="1:8" ht="114.75">
      <c r="A603" s="2">
        <v>3</v>
      </c>
      <c r="B603" s="41" t="s">
        <v>40</v>
      </c>
      <c r="C603" s="16">
        <v>12</v>
      </c>
      <c r="D603" s="16" t="s">
        <v>41</v>
      </c>
      <c r="E603" s="155" t="s">
        <v>42</v>
      </c>
      <c r="F603" s="155"/>
      <c r="G603" s="44">
        <v>20.63</v>
      </c>
      <c r="H603" s="45">
        <f t="shared" si="39"/>
        <v>247.56</v>
      </c>
    </row>
    <row r="604" spans="1:8" ht="38.25">
      <c r="A604" s="2">
        <v>4</v>
      </c>
      <c r="B604" s="41" t="s">
        <v>163</v>
      </c>
      <c r="C604" s="16">
        <v>24</v>
      </c>
      <c r="D604" s="16" t="s">
        <v>48</v>
      </c>
      <c r="E604" s="155" t="s">
        <v>49</v>
      </c>
      <c r="F604" s="155"/>
      <c r="G604" s="44">
        <v>28.21</v>
      </c>
      <c r="H604" s="45">
        <f t="shared" si="39"/>
        <v>677.04</v>
      </c>
    </row>
    <row r="605" spans="1:8" ht="38.25">
      <c r="A605" s="2">
        <v>5</v>
      </c>
      <c r="B605" s="41" t="s">
        <v>50</v>
      </c>
      <c r="C605" s="16">
        <v>6</v>
      </c>
      <c r="D605" s="16" t="s">
        <v>41</v>
      </c>
      <c r="E605" s="155" t="s">
        <v>51</v>
      </c>
      <c r="F605" s="155"/>
      <c r="G605" s="44">
        <v>17.5</v>
      </c>
      <c r="H605" s="45">
        <f t="shared" si="39"/>
        <v>105</v>
      </c>
    </row>
    <row r="606" spans="1:8" ht="25.5">
      <c r="A606" s="2">
        <v>6</v>
      </c>
      <c r="B606" s="41" t="s">
        <v>164</v>
      </c>
      <c r="C606" s="16">
        <v>1</v>
      </c>
      <c r="D606" s="16" t="s">
        <v>44</v>
      </c>
      <c r="E606" s="155" t="s">
        <v>165</v>
      </c>
      <c r="F606" s="155"/>
      <c r="G606" s="44">
        <v>44.25</v>
      </c>
      <c r="H606" s="45">
        <f t="shared" si="39"/>
        <v>44.25</v>
      </c>
    </row>
    <row r="607" spans="1:8" ht="38.25">
      <c r="A607" s="2">
        <v>7</v>
      </c>
      <c r="B607" s="41" t="s">
        <v>52</v>
      </c>
      <c r="C607" s="16">
        <v>6</v>
      </c>
      <c r="D607" s="16" t="s">
        <v>28</v>
      </c>
      <c r="E607" s="155" t="s">
        <v>53</v>
      </c>
      <c r="F607" s="155"/>
      <c r="G607" s="44">
        <v>16.45</v>
      </c>
      <c r="H607" s="45">
        <f t="shared" si="39"/>
        <v>98.699999999999989</v>
      </c>
    </row>
    <row r="608" spans="1:8" ht="114.75">
      <c r="A608" s="2">
        <v>8</v>
      </c>
      <c r="B608" s="41" t="s">
        <v>54</v>
      </c>
      <c r="C608" s="16">
        <v>4</v>
      </c>
      <c r="D608" s="16" t="s">
        <v>55</v>
      </c>
      <c r="E608" s="155" t="s">
        <v>56</v>
      </c>
      <c r="F608" s="155"/>
      <c r="G608" s="44">
        <v>38.1</v>
      </c>
      <c r="H608" s="45">
        <f t="shared" si="39"/>
        <v>152.4</v>
      </c>
    </row>
    <row r="609" spans="1:8" ht="89.25">
      <c r="A609" s="2">
        <v>9</v>
      </c>
      <c r="B609" s="41" t="s">
        <v>225</v>
      </c>
      <c r="C609" s="16">
        <v>1</v>
      </c>
      <c r="D609" s="16" t="s">
        <v>55</v>
      </c>
      <c r="E609" s="155" t="s">
        <v>57</v>
      </c>
      <c r="F609" s="155"/>
      <c r="G609" s="44">
        <v>20.29</v>
      </c>
      <c r="H609" s="45">
        <f t="shared" si="39"/>
        <v>20.29</v>
      </c>
    </row>
    <row r="610" spans="1:8">
      <c r="A610" s="2">
        <v>10</v>
      </c>
      <c r="B610" s="41" t="s">
        <v>58</v>
      </c>
      <c r="C610" s="16">
        <v>96</v>
      </c>
      <c r="D610" s="16" t="s">
        <v>28</v>
      </c>
      <c r="E610" s="155" t="s">
        <v>166</v>
      </c>
      <c r="F610" s="155"/>
      <c r="G610" s="44">
        <v>2.27</v>
      </c>
      <c r="H610" s="45">
        <f t="shared" si="39"/>
        <v>217.92000000000002</v>
      </c>
    </row>
    <row r="611" spans="1:8" ht="51">
      <c r="A611" s="2">
        <v>11</v>
      </c>
      <c r="B611" s="41" t="s">
        <v>293</v>
      </c>
      <c r="C611" s="16">
        <v>6</v>
      </c>
      <c r="D611" s="16" t="s">
        <v>28</v>
      </c>
      <c r="E611" s="155" t="s">
        <v>59</v>
      </c>
      <c r="F611" s="155"/>
      <c r="G611" s="44">
        <v>17.78</v>
      </c>
      <c r="H611" s="45">
        <f t="shared" si="39"/>
        <v>106.68</v>
      </c>
    </row>
    <row r="612" spans="1:8" ht="25.5">
      <c r="A612" s="2">
        <v>12</v>
      </c>
      <c r="B612" s="41" t="s">
        <v>167</v>
      </c>
      <c r="C612" s="16">
        <v>96</v>
      </c>
      <c r="D612" s="16" t="s">
        <v>28</v>
      </c>
      <c r="E612" s="155" t="s">
        <v>166</v>
      </c>
      <c r="F612" s="155"/>
      <c r="G612" s="44">
        <v>0.5</v>
      </c>
      <c r="H612" s="45">
        <f t="shared" si="39"/>
        <v>48</v>
      </c>
    </row>
    <row r="613" spans="1:8" ht="38.25">
      <c r="A613" s="2">
        <v>13</v>
      </c>
      <c r="B613" s="41" t="s">
        <v>226</v>
      </c>
      <c r="C613" s="16">
        <v>18</v>
      </c>
      <c r="D613" s="16" t="s">
        <v>55</v>
      </c>
      <c r="E613" s="155" t="s">
        <v>60</v>
      </c>
      <c r="F613" s="155"/>
      <c r="G613" s="44">
        <v>19.850000000000001</v>
      </c>
      <c r="H613" s="45">
        <f t="shared" si="39"/>
        <v>357.3</v>
      </c>
    </row>
    <row r="614" spans="1:8">
      <c r="A614" s="2">
        <v>14</v>
      </c>
      <c r="B614" s="41" t="s">
        <v>61</v>
      </c>
      <c r="C614" s="16">
        <v>6</v>
      </c>
      <c r="D614" s="16" t="s">
        <v>28</v>
      </c>
      <c r="E614" s="155" t="s">
        <v>168</v>
      </c>
      <c r="F614" s="155"/>
      <c r="G614" s="44">
        <v>13.21</v>
      </c>
      <c r="H614" s="45">
        <f t="shared" si="39"/>
        <v>79.260000000000005</v>
      </c>
    </row>
    <row r="615" spans="1:8">
      <c r="A615" s="2">
        <v>15</v>
      </c>
      <c r="B615" s="41" t="s">
        <v>283</v>
      </c>
      <c r="C615" s="16">
        <v>6</v>
      </c>
      <c r="D615" s="16" t="s">
        <v>28</v>
      </c>
      <c r="E615" s="155" t="s">
        <v>169</v>
      </c>
      <c r="F615" s="155"/>
      <c r="G615" s="44">
        <v>14.21</v>
      </c>
      <c r="H615" s="45">
        <f t="shared" si="39"/>
        <v>85.26</v>
      </c>
    </row>
    <row r="616" spans="1:8">
      <c r="A616" s="2">
        <v>16</v>
      </c>
      <c r="B616" s="41" t="s">
        <v>284</v>
      </c>
      <c r="C616" s="16">
        <v>24</v>
      </c>
      <c r="D616" s="16" t="s">
        <v>28</v>
      </c>
      <c r="E616" s="155" t="s">
        <v>170</v>
      </c>
      <c r="F616" s="155"/>
      <c r="G616" s="44">
        <v>6.4</v>
      </c>
      <c r="H616" s="45">
        <f t="shared" si="39"/>
        <v>153.60000000000002</v>
      </c>
    </row>
    <row r="617" spans="1:8">
      <c r="A617" s="2">
        <v>17</v>
      </c>
      <c r="B617" s="41" t="s">
        <v>63</v>
      </c>
      <c r="C617" s="16">
        <v>6</v>
      </c>
      <c r="D617" s="16" t="s">
        <v>28</v>
      </c>
      <c r="E617" s="155" t="s">
        <v>169</v>
      </c>
      <c r="F617" s="155"/>
      <c r="G617" s="44">
        <v>12.64</v>
      </c>
      <c r="H617" s="45">
        <f t="shared" si="39"/>
        <v>75.84</v>
      </c>
    </row>
    <row r="618" spans="1:8">
      <c r="A618" s="2">
        <v>18</v>
      </c>
      <c r="B618" s="41" t="s">
        <v>285</v>
      </c>
      <c r="C618" s="16">
        <v>96</v>
      </c>
      <c r="D618" s="16" t="s">
        <v>28</v>
      </c>
      <c r="E618" s="155" t="s">
        <v>166</v>
      </c>
      <c r="F618" s="155"/>
      <c r="G618" s="44">
        <v>5.9</v>
      </c>
      <c r="H618" s="45">
        <f t="shared" si="39"/>
        <v>566.40000000000009</v>
      </c>
    </row>
    <row r="619" spans="1:8" ht="38.25">
      <c r="A619" s="2">
        <v>19</v>
      </c>
      <c r="B619" s="41" t="s">
        <v>171</v>
      </c>
      <c r="C619" s="16">
        <v>6</v>
      </c>
      <c r="D619" s="16" t="s">
        <v>55</v>
      </c>
      <c r="E619" s="155" t="s">
        <v>53</v>
      </c>
      <c r="F619" s="155"/>
      <c r="G619" s="44">
        <v>10.7</v>
      </c>
      <c r="H619" s="45">
        <f t="shared" si="39"/>
        <v>64.199999999999989</v>
      </c>
    </row>
    <row r="620" spans="1:8" ht="51">
      <c r="A620" s="2">
        <v>20</v>
      </c>
      <c r="B620" s="41" t="s">
        <v>172</v>
      </c>
      <c r="C620" s="16">
        <v>4</v>
      </c>
      <c r="D620" s="16" t="s">
        <v>64</v>
      </c>
      <c r="E620" s="155" t="s">
        <v>65</v>
      </c>
      <c r="F620" s="155"/>
      <c r="G620" s="44">
        <v>30.75</v>
      </c>
      <c r="H620" s="45">
        <f t="shared" si="39"/>
        <v>123</v>
      </c>
    </row>
    <row r="621" spans="1:8">
      <c r="A621" s="2">
        <v>21</v>
      </c>
      <c r="B621" s="41" t="s">
        <v>286</v>
      </c>
      <c r="C621" s="16">
        <v>36</v>
      </c>
      <c r="D621" s="16" t="s">
        <v>28</v>
      </c>
      <c r="E621" s="155" t="s">
        <v>173</v>
      </c>
      <c r="F621" s="155"/>
      <c r="G621" s="44">
        <v>1.78</v>
      </c>
      <c r="H621" s="45">
        <f t="shared" si="39"/>
        <v>64.08</v>
      </c>
    </row>
    <row r="622" spans="1:8">
      <c r="A622" s="2">
        <v>22</v>
      </c>
      <c r="B622" s="41" t="s">
        <v>287</v>
      </c>
      <c r="C622" s="16">
        <v>48</v>
      </c>
      <c r="D622" s="16" t="s">
        <v>28</v>
      </c>
      <c r="E622" s="155" t="s">
        <v>174</v>
      </c>
      <c r="F622" s="155"/>
      <c r="G622" s="44">
        <v>1.1499999999999999</v>
      </c>
      <c r="H622" s="45">
        <f t="shared" si="39"/>
        <v>55.199999999999996</v>
      </c>
    </row>
    <row r="623" spans="1:8">
      <c r="A623" s="2">
        <v>23</v>
      </c>
      <c r="B623" s="41" t="s">
        <v>288</v>
      </c>
      <c r="C623" s="16">
        <v>1</v>
      </c>
      <c r="D623" s="16" t="s">
        <v>28</v>
      </c>
      <c r="E623" s="155" t="s">
        <v>175</v>
      </c>
      <c r="F623" s="155"/>
      <c r="G623" s="44">
        <v>107.29</v>
      </c>
      <c r="H623" s="45">
        <f t="shared" si="39"/>
        <v>107.29</v>
      </c>
    </row>
    <row r="624" spans="1:8" ht="25.5">
      <c r="A624" s="2">
        <v>24</v>
      </c>
      <c r="B624" s="41" t="s">
        <v>289</v>
      </c>
      <c r="C624" s="16">
        <v>4</v>
      </c>
      <c r="D624" s="16" t="s">
        <v>66</v>
      </c>
      <c r="E624" s="155" t="s">
        <v>176</v>
      </c>
      <c r="F624" s="155"/>
      <c r="G624" s="44">
        <v>5.78</v>
      </c>
      <c r="H624" s="45">
        <f t="shared" si="39"/>
        <v>23.12</v>
      </c>
    </row>
    <row r="625" spans="1:8" ht="51">
      <c r="A625" s="2">
        <v>25</v>
      </c>
      <c r="B625" s="41" t="s">
        <v>290</v>
      </c>
      <c r="C625" s="16">
        <v>12</v>
      </c>
      <c r="D625" s="16" t="s">
        <v>28</v>
      </c>
      <c r="E625" s="155" t="s">
        <v>67</v>
      </c>
      <c r="F625" s="155"/>
      <c r="G625" s="44">
        <v>5.01</v>
      </c>
      <c r="H625" s="45">
        <f t="shared" si="39"/>
        <v>60.12</v>
      </c>
    </row>
    <row r="626" spans="1:8" ht="38.25">
      <c r="A626" s="2">
        <v>26</v>
      </c>
      <c r="B626" s="41" t="s">
        <v>227</v>
      </c>
      <c r="C626" s="16">
        <v>12</v>
      </c>
      <c r="D626" s="16" t="s">
        <v>28</v>
      </c>
      <c r="E626" s="155" t="s">
        <v>177</v>
      </c>
      <c r="F626" s="155"/>
      <c r="G626" s="44">
        <v>7.61</v>
      </c>
      <c r="H626" s="45">
        <f t="shared" si="39"/>
        <v>91.320000000000007</v>
      </c>
    </row>
    <row r="627" spans="1:8" ht="76.5">
      <c r="A627" s="2">
        <v>27</v>
      </c>
      <c r="B627" s="41" t="s">
        <v>68</v>
      </c>
      <c r="C627" s="16">
        <v>16</v>
      </c>
      <c r="D627" s="16" t="s">
        <v>28</v>
      </c>
      <c r="E627" s="155" t="s">
        <v>69</v>
      </c>
      <c r="F627" s="155"/>
      <c r="G627" s="44">
        <v>3.5</v>
      </c>
      <c r="H627" s="45">
        <f t="shared" si="39"/>
        <v>56</v>
      </c>
    </row>
    <row r="628" spans="1:8" ht="38.25">
      <c r="A628" s="2">
        <v>28</v>
      </c>
      <c r="B628" s="41" t="s">
        <v>70</v>
      </c>
      <c r="C628" s="16">
        <v>16</v>
      </c>
      <c r="D628" s="16" t="s">
        <v>28</v>
      </c>
      <c r="E628" s="155" t="s">
        <v>69</v>
      </c>
      <c r="F628" s="155"/>
      <c r="G628" s="44">
        <v>7.38</v>
      </c>
      <c r="H628" s="45">
        <f t="shared" si="39"/>
        <v>118.08</v>
      </c>
    </row>
    <row r="629" spans="1:8" ht="38.25">
      <c r="A629" s="2">
        <v>29</v>
      </c>
      <c r="B629" s="41" t="s">
        <v>178</v>
      </c>
      <c r="C629" s="16">
        <v>6</v>
      </c>
      <c r="D629" s="16" t="s">
        <v>28</v>
      </c>
      <c r="E629" s="155" t="s">
        <v>71</v>
      </c>
      <c r="F629" s="155"/>
      <c r="G629" s="44">
        <v>10.94</v>
      </c>
      <c r="H629" s="45">
        <f t="shared" si="39"/>
        <v>65.64</v>
      </c>
    </row>
    <row r="630" spans="1:8" ht="25.5">
      <c r="A630" s="2">
        <v>30</v>
      </c>
      <c r="B630" s="41" t="s">
        <v>72</v>
      </c>
      <c r="C630" s="16">
        <v>135</v>
      </c>
      <c r="D630" s="16" t="s">
        <v>55</v>
      </c>
      <c r="E630" s="155" t="s">
        <v>73</v>
      </c>
      <c r="F630" s="155"/>
      <c r="G630" s="44">
        <v>15.6</v>
      </c>
      <c r="H630" s="45">
        <f t="shared" si="39"/>
        <v>2106</v>
      </c>
    </row>
    <row r="631" spans="1:8" ht="51">
      <c r="A631" s="2">
        <v>31</v>
      </c>
      <c r="B631" s="41" t="s">
        <v>74</v>
      </c>
      <c r="C631" s="16">
        <v>18</v>
      </c>
      <c r="D631" s="16" t="s">
        <v>28</v>
      </c>
      <c r="E631" s="155" t="s">
        <v>75</v>
      </c>
      <c r="F631" s="155"/>
      <c r="G631" s="44">
        <v>5.57</v>
      </c>
      <c r="H631" s="45">
        <f t="shared" si="39"/>
        <v>100.26</v>
      </c>
    </row>
    <row r="632" spans="1:8" ht="25.5">
      <c r="A632" s="2">
        <v>32</v>
      </c>
      <c r="B632" s="41" t="s">
        <v>77</v>
      </c>
      <c r="C632" s="16">
        <v>4</v>
      </c>
      <c r="D632" s="16" t="s">
        <v>28</v>
      </c>
      <c r="E632" s="155" t="s">
        <v>76</v>
      </c>
      <c r="F632" s="155"/>
      <c r="G632" s="44">
        <v>8.76</v>
      </c>
      <c r="H632" s="45">
        <f t="shared" si="39"/>
        <v>35.04</v>
      </c>
    </row>
    <row r="633" spans="1:8">
      <c r="A633" s="2">
        <v>33</v>
      </c>
      <c r="B633" s="41" t="s">
        <v>78</v>
      </c>
      <c r="C633" s="16">
        <v>2</v>
      </c>
      <c r="D633" s="16" t="s">
        <v>44</v>
      </c>
      <c r="E633" s="155" t="s">
        <v>179</v>
      </c>
      <c r="F633" s="155"/>
      <c r="G633" s="44">
        <v>144.77000000000001</v>
      </c>
      <c r="H633" s="45">
        <f t="shared" si="39"/>
        <v>289.54000000000002</v>
      </c>
    </row>
    <row r="634" spans="1:8" ht="51">
      <c r="A634" s="2">
        <v>34</v>
      </c>
      <c r="B634" s="41" t="s">
        <v>291</v>
      </c>
      <c r="C634" s="16">
        <v>12</v>
      </c>
      <c r="D634" s="16" t="s">
        <v>28</v>
      </c>
      <c r="E634" s="155" t="s">
        <v>62</v>
      </c>
      <c r="F634" s="155"/>
      <c r="G634" s="44">
        <v>15.15</v>
      </c>
      <c r="H634" s="45">
        <f t="shared" si="39"/>
        <v>181.8</v>
      </c>
    </row>
    <row r="635" spans="1:8" ht="25.5">
      <c r="A635" s="2">
        <v>35</v>
      </c>
      <c r="B635" s="41" t="s">
        <v>228</v>
      </c>
      <c r="C635" s="16">
        <v>8</v>
      </c>
      <c r="D635" s="16" t="s">
        <v>28</v>
      </c>
      <c r="E635" s="155" t="s">
        <v>180</v>
      </c>
      <c r="F635" s="155"/>
      <c r="G635" s="44">
        <v>17.079999999999998</v>
      </c>
      <c r="H635" s="45">
        <f t="shared" si="39"/>
        <v>136.63999999999999</v>
      </c>
    </row>
    <row r="636" spans="1:8" ht="25.5">
      <c r="A636" s="2">
        <v>36</v>
      </c>
      <c r="B636" s="41" t="s">
        <v>292</v>
      </c>
      <c r="C636" s="16">
        <v>60</v>
      </c>
      <c r="D636" s="16" t="s">
        <v>28</v>
      </c>
      <c r="E636" s="155" t="s">
        <v>181</v>
      </c>
      <c r="F636" s="155"/>
      <c r="G636" s="44">
        <v>9.1300000000000008</v>
      </c>
      <c r="H636" s="45">
        <f t="shared" si="39"/>
        <v>547.80000000000007</v>
      </c>
    </row>
    <row r="637" spans="1:8">
      <c r="A637" s="2">
        <v>37</v>
      </c>
      <c r="B637" s="41" t="s">
        <v>229</v>
      </c>
      <c r="C637" s="16">
        <v>12</v>
      </c>
      <c r="D637" s="16" t="s">
        <v>41</v>
      </c>
      <c r="E637" s="155" t="s">
        <v>182</v>
      </c>
      <c r="F637" s="155"/>
      <c r="G637" s="44">
        <v>6.83</v>
      </c>
      <c r="H637" s="45">
        <f t="shared" si="39"/>
        <v>81.960000000000008</v>
      </c>
    </row>
    <row r="638" spans="1:8" ht="15" customHeight="1">
      <c r="A638" s="156" t="s">
        <v>572</v>
      </c>
      <c r="B638" s="156"/>
      <c r="C638" s="156"/>
      <c r="D638" s="156"/>
      <c r="E638" s="156"/>
      <c r="F638" s="156"/>
      <c r="G638" s="156"/>
      <c r="H638" s="108">
        <f>SUM(H601:H637)</f>
        <v>7646.8500000000013</v>
      </c>
    </row>
    <row r="639" spans="1:8">
      <c r="A639" s="157" t="s">
        <v>512</v>
      </c>
      <c r="B639" s="157"/>
      <c r="C639" s="157"/>
      <c r="D639" s="157"/>
      <c r="E639" s="157"/>
      <c r="F639" s="157"/>
      <c r="G639" s="157"/>
      <c r="H639" s="157"/>
    </row>
    <row r="640" spans="1:8">
      <c r="A640" s="39" t="s">
        <v>1</v>
      </c>
      <c r="B640" s="38" t="s">
        <v>79</v>
      </c>
      <c r="C640" s="38" t="s">
        <v>114</v>
      </c>
      <c r="D640" s="38" t="s">
        <v>0</v>
      </c>
      <c r="E640" s="154" t="s">
        <v>27</v>
      </c>
      <c r="F640" s="154"/>
      <c r="G640" s="38" t="s">
        <v>6</v>
      </c>
      <c r="H640" s="111" t="s">
        <v>486</v>
      </c>
    </row>
    <row r="641" spans="1:8">
      <c r="A641" s="2">
        <v>1</v>
      </c>
      <c r="B641" s="41" t="s">
        <v>43</v>
      </c>
      <c r="C641" s="16">
        <v>6</v>
      </c>
      <c r="D641" s="16" t="s">
        <v>44</v>
      </c>
      <c r="E641" s="155" t="s">
        <v>45</v>
      </c>
      <c r="F641" s="155"/>
      <c r="G641" s="44">
        <v>3.96</v>
      </c>
      <c r="H641" s="45">
        <f t="shared" ref="H641:H677" si="40">C641*G641</f>
        <v>23.759999999999998</v>
      </c>
    </row>
    <row r="642" spans="1:8" ht="63.75">
      <c r="A642" s="2">
        <v>2</v>
      </c>
      <c r="B642" s="41" t="s">
        <v>162</v>
      </c>
      <c r="C642" s="16">
        <v>6</v>
      </c>
      <c r="D642" s="16" t="s">
        <v>46</v>
      </c>
      <c r="E642" s="155" t="s">
        <v>47</v>
      </c>
      <c r="F642" s="155"/>
      <c r="G642" s="44">
        <v>46.75</v>
      </c>
      <c r="H642" s="45">
        <f t="shared" si="40"/>
        <v>280.5</v>
      </c>
    </row>
    <row r="643" spans="1:8" ht="114.75">
      <c r="A643" s="2">
        <v>3</v>
      </c>
      <c r="B643" s="41" t="s">
        <v>40</v>
      </c>
      <c r="C643" s="16">
        <v>12</v>
      </c>
      <c r="D643" s="16" t="s">
        <v>41</v>
      </c>
      <c r="E643" s="155" t="s">
        <v>42</v>
      </c>
      <c r="F643" s="155"/>
      <c r="G643" s="44">
        <v>20.63</v>
      </c>
      <c r="H643" s="45">
        <f t="shared" si="40"/>
        <v>247.56</v>
      </c>
    </row>
    <row r="644" spans="1:8" ht="38.25">
      <c r="A644" s="2">
        <v>4</v>
      </c>
      <c r="B644" s="41" t="s">
        <v>163</v>
      </c>
      <c r="C644" s="16">
        <v>24</v>
      </c>
      <c r="D644" s="16" t="s">
        <v>48</v>
      </c>
      <c r="E644" s="155" t="s">
        <v>49</v>
      </c>
      <c r="F644" s="155"/>
      <c r="G644" s="44">
        <v>28.21</v>
      </c>
      <c r="H644" s="45">
        <f t="shared" si="40"/>
        <v>677.04</v>
      </c>
    </row>
    <row r="645" spans="1:8" ht="38.25">
      <c r="A645" s="2">
        <v>5</v>
      </c>
      <c r="B645" s="41" t="s">
        <v>50</v>
      </c>
      <c r="C645" s="16">
        <v>6</v>
      </c>
      <c r="D645" s="16" t="s">
        <v>41</v>
      </c>
      <c r="E645" s="155" t="s">
        <v>51</v>
      </c>
      <c r="F645" s="155"/>
      <c r="G645" s="44">
        <v>17.5</v>
      </c>
      <c r="H645" s="45">
        <f t="shared" si="40"/>
        <v>105</v>
      </c>
    </row>
    <row r="646" spans="1:8" ht="25.5">
      <c r="A646" s="2">
        <v>6</v>
      </c>
      <c r="B646" s="41" t="s">
        <v>164</v>
      </c>
      <c r="C646" s="16">
        <v>1</v>
      </c>
      <c r="D646" s="16" t="s">
        <v>44</v>
      </c>
      <c r="E646" s="155" t="s">
        <v>165</v>
      </c>
      <c r="F646" s="155"/>
      <c r="G646" s="44">
        <v>44.25</v>
      </c>
      <c r="H646" s="45">
        <f t="shared" si="40"/>
        <v>44.25</v>
      </c>
    </row>
    <row r="647" spans="1:8" ht="38.25">
      <c r="A647" s="2">
        <v>7</v>
      </c>
      <c r="B647" s="41" t="s">
        <v>52</v>
      </c>
      <c r="C647" s="16">
        <v>6</v>
      </c>
      <c r="D647" s="16" t="s">
        <v>28</v>
      </c>
      <c r="E647" s="155" t="s">
        <v>53</v>
      </c>
      <c r="F647" s="155"/>
      <c r="G647" s="44">
        <v>16.45</v>
      </c>
      <c r="H647" s="45">
        <f t="shared" si="40"/>
        <v>98.699999999999989</v>
      </c>
    </row>
    <row r="648" spans="1:8" ht="114.75">
      <c r="A648" s="2">
        <v>8</v>
      </c>
      <c r="B648" s="41" t="s">
        <v>54</v>
      </c>
      <c r="C648" s="16">
        <v>4</v>
      </c>
      <c r="D648" s="16" t="s">
        <v>55</v>
      </c>
      <c r="E648" s="155" t="s">
        <v>56</v>
      </c>
      <c r="F648" s="155"/>
      <c r="G648" s="44">
        <v>38.1</v>
      </c>
      <c r="H648" s="45">
        <f t="shared" si="40"/>
        <v>152.4</v>
      </c>
    </row>
    <row r="649" spans="1:8" ht="89.25">
      <c r="A649" s="2">
        <v>9</v>
      </c>
      <c r="B649" s="41" t="s">
        <v>225</v>
      </c>
      <c r="C649" s="16">
        <v>1</v>
      </c>
      <c r="D649" s="16" t="s">
        <v>55</v>
      </c>
      <c r="E649" s="155" t="s">
        <v>57</v>
      </c>
      <c r="F649" s="155"/>
      <c r="G649" s="44">
        <v>20.29</v>
      </c>
      <c r="H649" s="45">
        <f t="shared" si="40"/>
        <v>20.29</v>
      </c>
    </row>
    <row r="650" spans="1:8">
      <c r="A650" s="2">
        <v>10</v>
      </c>
      <c r="B650" s="41" t="s">
        <v>58</v>
      </c>
      <c r="C650" s="16">
        <v>96</v>
      </c>
      <c r="D650" s="16" t="s">
        <v>28</v>
      </c>
      <c r="E650" s="155" t="s">
        <v>166</v>
      </c>
      <c r="F650" s="155"/>
      <c r="G650" s="44">
        <v>2.27</v>
      </c>
      <c r="H650" s="45">
        <f t="shared" si="40"/>
        <v>217.92000000000002</v>
      </c>
    </row>
    <row r="651" spans="1:8" ht="51">
      <c r="A651" s="2">
        <v>11</v>
      </c>
      <c r="B651" s="41" t="s">
        <v>293</v>
      </c>
      <c r="C651" s="16">
        <v>6</v>
      </c>
      <c r="D651" s="16" t="s">
        <v>28</v>
      </c>
      <c r="E651" s="155" t="s">
        <v>59</v>
      </c>
      <c r="F651" s="155"/>
      <c r="G651" s="44">
        <v>17.78</v>
      </c>
      <c r="H651" s="45">
        <f t="shared" si="40"/>
        <v>106.68</v>
      </c>
    </row>
    <row r="652" spans="1:8" ht="25.5">
      <c r="A652" s="2">
        <v>12</v>
      </c>
      <c r="B652" s="41" t="s">
        <v>167</v>
      </c>
      <c r="C652" s="16">
        <v>96</v>
      </c>
      <c r="D652" s="16" t="s">
        <v>28</v>
      </c>
      <c r="E652" s="155" t="s">
        <v>166</v>
      </c>
      <c r="F652" s="155"/>
      <c r="G652" s="44">
        <v>0.5</v>
      </c>
      <c r="H652" s="45">
        <f t="shared" si="40"/>
        <v>48</v>
      </c>
    </row>
    <row r="653" spans="1:8" ht="38.25">
      <c r="A653" s="2">
        <v>13</v>
      </c>
      <c r="B653" s="41" t="s">
        <v>226</v>
      </c>
      <c r="C653" s="16">
        <v>18</v>
      </c>
      <c r="D653" s="16" t="s">
        <v>55</v>
      </c>
      <c r="E653" s="155" t="s">
        <v>60</v>
      </c>
      <c r="F653" s="155"/>
      <c r="G653" s="44">
        <v>19.850000000000001</v>
      </c>
      <c r="H653" s="45">
        <f t="shared" si="40"/>
        <v>357.3</v>
      </c>
    </row>
    <row r="654" spans="1:8">
      <c r="A654" s="2">
        <v>14</v>
      </c>
      <c r="B654" s="41" t="s">
        <v>61</v>
      </c>
      <c r="C654" s="16">
        <v>6</v>
      </c>
      <c r="D654" s="16" t="s">
        <v>28</v>
      </c>
      <c r="E654" s="155" t="s">
        <v>168</v>
      </c>
      <c r="F654" s="155"/>
      <c r="G654" s="44">
        <v>13.21</v>
      </c>
      <c r="H654" s="45">
        <f t="shared" si="40"/>
        <v>79.260000000000005</v>
      </c>
    </row>
    <row r="655" spans="1:8">
      <c r="A655" s="2">
        <v>15</v>
      </c>
      <c r="B655" s="41" t="s">
        <v>283</v>
      </c>
      <c r="C655" s="16">
        <v>6</v>
      </c>
      <c r="D655" s="16" t="s">
        <v>28</v>
      </c>
      <c r="E655" s="155" t="s">
        <v>169</v>
      </c>
      <c r="F655" s="155"/>
      <c r="G655" s="44">
        <v>14.21</v>
      </c>
      <c r="H655" s="45">
        <f t="shared" si="40"/>
        <v>85.26</v>
      </c>
    </row>
    <row r="656" spans="1:8">
      <c r="A656" s="2">
        <v>16</v>
      </c>
      <c r="B656" s="41" t="s">
        <v>284</v>
      </c>
      <c r="C656" s="16">
        <v>24</v>
      </c>
      <c r="D656" s="16" t="s">
        <v>28</v>
      </c>
      <c r="E656" s="155" t="s">
        <v>170</v>
      </c>
      <c r="F656" s="155"/>
      <c r="G656" s="44">
        <v>6.4</v>
      </c>
      <c r="H656" s="45">
        <f t="shared" si="40"/>
        <v>153.60000000000002</v>
      </c>
    </row>
    <row r="657" spans="1:8">
      <c r="A657" s="2">
        <v>17</v>
      </c>
      <c r="B657" s="41" t="s">
        <v>63</v>
      </c>
      <c r="C657" s="16">
        <v>6</v>
      </c>
      <c r="D657" s="16" t="s">
        <v>28</v>
      </c>
      <c r="E657" s="155" t="s">
        <v>169</v>
      </c>
      <c r="F657" s="155"/>
      <c r="G657" s="44">
        <v>12.64</v>
      </c>
      <c r="H657" s="45">
        <f t="shared" si="40"/>
        <v>75.84</v>
      </c>
    </row>
    <row r="658" spans="1:8">
      <c r="A658" s="2">
        <v>18</v>
      </c>
      <c r="B658" s="41" t="s">
        <v>285</v>
      </c>
      <c r="C658" s="16">
        <v>96</v>
      </c>
      <c r="D658" s="16" t="s">
        <v>28</v>
      </c>
      <c r="E658" s="155" t="s">
        <v>166</v>
      </c>
      <c r="F658" s="155"/>
      <c r="G658" s="44">
        <v>5.9</v>
      </c>
      <c r="H658" s="45">
        <f t="shared" si="40"/>
        <v>566.40000000000009</v>
      </c>
    </row>
    <row r="659" spans="1:8" ht="38.25">
      <c r="A659" s="2">
        <v>19</v>
      </c>
      <c r="B659" s="41" t="s">
        <v>171</v>
      </c>
      <c r="C659" s="16">
        <v>6</v>
      </c>
      <c r="D659" s="16" t="s">
        <v>55</v>
      </c>
      <c r="E659" s="155" t="s">
        <v>53</v>
      </c>
      <c r="F659" s="155"/>
      <c r="G659" s="44">
        <v>10.7</v>
      </c>
      <c r="H659" s="45">
        <f t="shared" si="40"/>
        <v>64.199999999999989</v>
      </c>
    </row>
    <row r="660" spans="1:8" ht="51">
      <c r="A660" s="2">
        <v>20</v>
      </c>
      <c r="B660" s="41" t="s">
        <v>172</v>
      </c>
      <c r="C660" s="16">
        <v>4</v>
      </c>
      <c r="D660" s="16" t="s">
        <v>64</v>
      </c>
      <c r="E660" s="155" t="s">
        <v>65</v>
      </c>
      <c r="F660" s="155"/>
      <c r="G660" s="44">
        <v>30.75</v>
      </c>
      <c r="H660" s="45">
        <f t="shared" si="40"/>
        <v>123</v>
      </c>
    </row>
    <row r="661" spans="1:8">
      <c r="A661" s="2">
        <v>21</v>
      </c>
      <c r="B661" s="41" t="s">
        <v>286</v>
      </c>
      <c r="C661" s="16">
        <v>36</v>
      </c>
      <c r="D661" s="16" t="s">
        <v>28</v>
      </c>
      <c r="E661" s="155" t="s">
        <v>173</v>
      </c>
      <c r="F661" s="155"/>
      <c r="G661" s="44">
        <v>1.78</v>
      </c>
      <c r="H661" s="45">
        <f t="shared" si="40"/>
        <v>64.08</v>
      </c>
    </row>
    <row r="662" spans="1:8">
      <c r="A662" s="2">
        <v>22</v>
      </c>
      <c r="B662" s="41" t="s">
        <v>287</v>
      </c>
      <c r="C662" s="16">
        <v>48</v>
      </c>
      <c r="D662" s="16" t="s">
        <v>28</v>
      </c>
      <c r="E662" s="155" t="s">
        <v>174</v>
      </c>
      <c r="F662" s="155"/>
      <c r="G662" s="44">
        <v>1.1499999999999999</v>
      </c>
      <c r="H662" s="45">
        <f t="shared" si="40"/>
        <v>55.199999999999996</v>
      </c>
    </row>
    <row r="663" spans="1:8">
      <c r="A663" s="2">
        <v>23</v>
      </c>
      <c r="B663" s="41" t="s">
        <v>288</v>
      </c>
      <c r="C663" s="16">
        <v>1</v>
      </c>
      <c r="D663" s="16" t="s">
        <v>28</v>
      </c>
      <c r="E663" s="155" t="s">
        <v>175</v>
      </c>
      <c r="F663" s="155"/>
      <c r="G663" s="44">
        <v>107.29</v>
      </c>
      <c r="H663" s="45">
        <f t="shared" si="40"/>
        <v>107.29</v>
      </c>
    </row>
    <row r="664" spans="1:8" ht="25.5">
      <c r="A664" s="2">
        <v>24</v>
      </c>
      <c r="B664" s="41" t="s">
        <v>289</v>
      </c>
      <c r="C664" s="16">
        <v>4</v>
      </c>
      <c r="D664" s="16" t="s">
        <v>66</v>
      </c>
      <c r="E664" s="155" t="s">
        <v>176</v>
      </c>
      <c r="F664" s="155"/>
      <c r="G664" s="44">
        <v>5.78</v>
      </c>
      <c r="H664" s="45">
        <f t="shared" si="40"/>
        <v>23.12</v>
      </c>
    </row>
    <row r="665" spans="1:8" ht="51">
      <c r="A665" s="2">
        <v>25</v>
      </c>
      <c r="B665" s="41" t="s">
        <v>290</v>
      </c>
      <c r="C665" s="16">
        <v>12</v>
      </c>
      <c r="D665" s="16" t="s">
        <v>28</v>
      </c>
      <c r="E665" s="155" t="s">
        <v>67</v>
      </c>
      <c r="F665" s="155"/>
      <c r="G665" s="44">
        <v>5.01</v>
      </c>
      <c r="H665" s="45">
        <f t="shared" si="40"/>
        <v>60.12</v>
      </c>
    </row>
    <row r="666" spans="1:8" ht="38.25">
      <c r="A666" s="2">
        <v>26</v>
      </c>
      <c r="B666" s="41" t="s">
        <v>227</v>
      </c>
      <c r="C666" s="16">
        <v>12</v>
      </c>
      <c r="D666" s="16" t="s">
        <v>28</v>
      </c>
      <c r="E666" s="155" t="s">
        <v>177</v>
      </c>
      <c r="F666" s="155"/>
      <c r="G666" s="44">
        <v>7.61</v>
      </c>
      <c r="H666" s="45">
        <f t="shared" si="40"/>
        <v>91.320000000000007</v>
      </c>
    </row>
    <row r="667" spans="1:8" ht="76.5">
      <c r="A667" s="2">
        <v>27</v>
      </c>
      <c r="B667" s="41" t="s">
        <v>68</v>
      </c>
      <c r="C667" s="16">
        <v>16</v>
      </c>
      <c r="D667" s="16" t="s">
        <v>28</v>
      </c>
      <c r="E667" s="155" t="s">
        <v>69</v>
      </c>
      <c r="F667" s="155"/>
      <c r="G667" s="44">
        <v>3.5</v>
      </c>
      <c r="H667" s="45">
        <f t="shared" si="40"/>
        <v>56</v>
      </c>
    </row>
    <row r="668" spans="1:8" ht="38.25">
      <c r="A668" s="2">
        <v>28</v>
      </c>
      <c r="B668" s="41" t="s">
        <v>70</v>
      </c>
      <c r="C668" s="16">
        <v>16</v>
      </c>
      <c r="D668" s="16" t="s">
        <v>28</v>
      </c>
      <c r="E668" s="155" t="s">
        <v>69</v>
      </c>
      <c r="F668" s="155"/>
      <c r="G668" s="44">
        <v>7.38</v>
      </c>
      <c r="H668" s="45">
        <f t="shared" si="40"/>
        <v>118.08</v>
      </c>
    </row>
    <row r="669" spans="1:8" ht="38.25">
      <c r="A669" s="2">
        <v>29</v>
      </c>
      <c r="B669" s="41" t="s">
        <v>178</v>
      </c>
      <c r="C669" s="16">
        <v>6</v>
      </c>
      <c r="D669" s="16" t="s">
        <v>28</v>
      </c>
      <c r="E669" s="155" t="s">
        <v>71</v>
      </c>
      <c r="F669" s="155"/>
      <c r="G669" s="44">
        <v>10.94</v>
      </c>
      <c r="H669" s="45">
        <f t="shared" si="40"/>
        <v>65.64</v>
      </c>
    </row>
    <row r="670" spans="1:8" ht="25.5">
      <c r="A670" s="2">
        <v>30</v>
      </c>
      <c r="B670" s="41" t="s">
        <v>72</v>
      </c>
      <c r="C670" s="16">
        <v>135</v>
      </c>
      <c r="D670" s="16" t="s">
        <v>55</v>
      </c>
      <c r="E670" s="155" t="s">
        <v>73</v>
      </c>
      <c r="F670" s="155"/>
      <c r="G670" s="44">
        <v>15.6</v>
      </c>
      <c r="H670" s="45">
        <f t="shared" si="40"/>
        <v>2106</v>
      </c>
    </row>
    <row r="671" spans="1:8" ht="51">
      <c r="A671" s="2">
        <v>31</v>
      </c>
      <c r="B671" s="41" t="s">
        <v>74</v>
      </c>
      <c r="C671" s="16">
        <v>18</v>
      </c>
      <c r="D671" s="16" t="s">
        <v>28</v>
      </c>
      <c r="E671" s="155" t="s">
        <v>75</v>
      </c>
      <c r="F671" s="155"/>
      <c r="G671" s="44">
        <v>5.57</v>
      </c>
      <c r="H671" s="45">
        <f t="shared" si="40"/>
        <v>100.26</v>
      </c>
    </row>
    <row r="672" spans="1:8" ht="25.5">
      <c r="A672" s="2">
        <v>32</v>
      </c>
      <c r="B672" s="41" t="s">
        <v>77</v>
      </c>
      <c r="C672" s="16">
        <v>4</v>
      </c>
      <c r="D672" s="16" t="s">
        <v>28</v>
      </c>
      <c r="E672" s="155" t="s">
        <v>76</v>
      </c>
      <c r="F672" s="155"/>
      <c r="G672" s="44">
        <v>8.76</v>
      </c>
      <c r="H672" s="45">
        <f t="shared" si="40"/>
        <v>35.04</v>
      </c>
    </row>
    <row r="673" spans="1:8">
      <c r="A673" s="2">
        <v>33</v>
      </c>
      <c r="B673" s="41" t="s">
        <v>78</v>
      </c>
      <c r="C673" s="16">
        <v>2</v>
      </c>
      <c r="D673" s="16" t="s">
        <v>44</v>
      </c>
      <c r="E673" s="155" t="s">
        <v>179</v>
      </c>
      <c r="F673" s="155"/>
      <c r="G673" s="44">
        <v>144.77000000000001</v>
      </c>
      <c r="H673" s="45">
        <f t="shared" si="40"/>
        <v>289.54000000000002</v>
      </c>
    </row>
    <row r="674" spans="1:8" ht="51">
      <c r="A674" s="2">
        <v>34</v>
      </c>
      <c r="B674" s="41" t="s">
        <v>291</v>
      </c>
      <c r="C674" s="16">
        <v>12</v>
      </c>
      <c r="D674" s="16" t="s">
        <v>28</v>
      </c>
      <c r="E674" s="155" t="s">
        <v>62</v>
      </c>
      <c r="F674" s="155"/>
      <c r="G674" s="44">
        <v>15.15</v>
      </c>
      <c r="H674" s="45">
        <f t="shared" si="40"/>
        <v>181.8</v>
      </c>
    </row>
    <row r="675" spans="1:8" ht="25.5">
      <c r="A675" s="2">
        <v>35</v>
      </c>
      <c r="B675" s="41" t="s">
        <v>228</v>
      </c>
      <c r="C675" s="16">
        <v>8</v>
      </c>
      <c r="D675" s="16" t="s">
        <v>28</v>
      </c>
      <c r="E675" s="155" t="s">
        <v>180</v>
      </c>
      <c r="F675" s="155"/>
      <c r="G675" s="44">
        <v>17.079999999999998</v>
      </c>
      <c r="H675" s="45">
        <f t="shared" si="40"/>
        <v>136.63999999999999</v>
      </c>
    </row>
    <row r="676" spans="1:8" ht="25.5">
      <c r="A676" s="2">
        <v>36</v>
      </c>
      <c r="B676" s="41" t="s">
        <v>292</v>
      </c>
      <c r="C676" s="16">
        <v>60</v>
      </c>
      <c r="D676" s="16" t="s">
        <v>28</v>
      </c>
      <c r="E676" s="155" t="s">
        <v>181</v>
      </c>
      <c r="F676" s="155"/>
      <c r="G676" s="44">
        <v>9.1300000000000008</v>
      </c>
      <c r="H676" s="45">
        <f t="shared" si="40"/>
        <v>547.80000000000007</v>
      </c>
    </row>
    <row r="677" spans="1:8">
      <c r="A677" s="2">
        <v>37</v>
      </c>
      <c r="B677" s="41" t="s">
        <v>229</v>
      </c>
      <c r="C677" s="16">
        <v>12</v>
      </c>
      <c r="D677" s="16" t="s">
        <v>41</v>
      </c>
      <c r="E677" s="155" t="s">
        <v>182</v>
      </c>
      <c r="F677" s="155"/>
      <c r="G677" s="44">
        <v>6.83</v>
      </c>
      <c r="H677" s="45">
        <f t="shared" si="40"/>
        <v>81.960000000000008</v>
      </c>
    </row>
    <row r="678" spans="1:8">
      <c r="A678" s="156" t="s">
        <v>573</v>
      </c>
      <c r="B678" s="156"/>
      <c r="C678" s="156"/>
      <c r="D678" s="156"/>
      <c r="E678" s="156"/>
      <c r="F678" s="156"/>
      <c r="G678" s="156"/>
      <c r="H678" s="108">
        <f>SUM(H641:H677)</f>
        <v>7646.8500000000013</v>
      </c>
    </row>
    <row r="679" spans="1:8" ht="18.75" customHeight="1">
      <c r="A679" s="161" t="s">
        <v>409</v>
      </c>
      <c r="B679" s="161"/>
      <c r="C679" s="161"/>
      <c r="D679" s="161"/>
      <c r="E679" s="161"/>
      <c r="F679" s="161"/>
      <c r="G679" s="161"/>
      <c r="H679" s="113">
        <f>SUM(H598,H638,H678)</f>
        <v>22951.390000000003</v>
      </c>
    </row>
    <row r="680" spans="1:8" ht="20.25" customHeight="1">
      <c r="A680" s="191" t="s">
        <v>410</v>
      </c>
      <c r="B680" s="191"/>
      <c r="C680" s="191"/>
      <c r="D680" s="191"/>
      <c r="E680" s="191"/>
      <c r="F680" s="191"/>
      <c r="G680" s="191"/>
      <c r="H680" s="191"/>
    </row>
    <row r="681" spans="1:8" ht="19.5" customHeight="1">
      <c r="A681" s="157" t="s">
        <v>513</v>
      </c>
      <c r="B681" s="157"/>
      <c r="C681" s="157"/>
      <c r="D681" s="157"/>
      <c r="E681" s="157"/>
      <c r="F681" s="157"/>
      <c r="G681" s="157"/>
      <c r="H681" s="157"/>
    </row>
    <row r="682" spans="1:8">
      <c r="A682" s="161" t="s">
        <v>89</v>
      </c>
      <c r="B682" s="161"/>
      <c r="C682" s="161"/>
      <c r="D682" s="161"/>
      <c r="E682" s="161"/>
      <c r="F682" s="161"/>
      <c r="G682" s="161"/>
      <c r="H682" s="161"/>
    </row>
    <row r="683" spans="1:8" ht="21" customHeight="1">
      <c r="A683" s="104" t="s">
        <v>1</v>
      </c>
      <c r="B683" s="103" t="s">
        <v>79</v>
      </c>
      <c r="C683" s="103" t="s">
        <v>114</v>
      </c>
      <c r="D683" s="103" t="s">
        <v>0</v>
      </c>
      <c r="E683" s="154" t="s">
        <v>27</v>
      </c>
      <c r="F683" s="154"/>
      <c r="G683" s="103" t="s">
        <v>6</v>
      </c>
      <c r="H683" s="111" t="s">
        <v>486</v>
      </c>
    </row>
    <row r="684" spans="1:8" ht="216.75">
      <c r="A684" s="2">
        <v>1</v>
      </c>
      <c r="B684" s="77" t="s">
        <v>298</v>
      </c>
      <c r="C684" s="36">
        <v>19</v>
      </c>
      <c r="D684" s="16" t="s">
        <v>82</v>
      </c>
      <c r="E684" s="155" t="s">
        <v>644</v>
      </c>
      <c r="F684" s="155"/>
      <c r="G684" s="115">
        <v>140.75</v>
      </c>
      <c r="H684" s="45">
        <f t="shared" ref="H684:H685" si="41">C684*G684</f>
        <v>2674.25</v>
      </c>
    </row>
    <row r="685" spans="1:8" ht="216.75">
      <c r="A685" s="2">
        <v>2</v>
      </c>
      <c r="B685" s="77" t="s">
        <v>417</v>
      </c>
      <c r="C685" s="36">
        <v>19</v>
      </c>
      <c r="D685" s="16" t="s">
        <v>82</v>
      </c>
      <c r="E685" s="155" t="s">
        <v>645</v>
      </c>
      <c r="F685" s="155"/>
      <c r="G685" s="115">
        <v>144.01</v>
      </c>
      <c r="H685" s="45">
        <f t="shared" si="41"/>
        <v>2736.1899999999996</v>
      </c>
    </row>
    <row r="686" spans="1:8">
      <c r="A686" s="156" t="s">
        <v>574</v>
      </c>
      <c r="B686" s="156"/>
      <c r="C686" s="156"/>
      <c r="D686" s="156"/>
      <c r="E686" s="156"/>
      <c r="F686" s="156"/>
      <c r="G686" s="156"/>
      <c r="H686" s="108">
        <f>SUM(H684:H685)</f>
        <v>5410.44</v>
      </c>
    </row>
    <row r="687" spans="1:8">
      <c r="A687" s="161" t="s">
        <v>415</v>
      </c>
      <c r="B687" s="161"/>
      <c r="C687" s="161"/>
      <c r="D687" s="161"/>
      <c r="E687" s="161"/>
      <c r="F687" s="161"/>
      <c r="G687" s="161"/>
      <c r="H687" s="161"/>
    </row>
    <row r="688" spans="1:8">
      <c r="A688" s="119" t="s">
        <v>1</v>
      </c>
      <c r="B688" s="118" t="s">
        <v>79</v>
      </c>
      <c r="C688" s="118" t="s">
        <v>114</v>
      </c>
      <c r="D688" s="118" t="s">
        <v>0</v>
      </c>
      <c r="E688" s="154" t="s">
        <v>27</v>
      </c>
      <c r="F688" s="154"/>
      <c r="G688" s="118" t="s">
        <v>6</v>
      </c>
      <c r="H688" s="119" t="s">
        <v>486</v>
      </c>
    </row>
    <row r="689" spans="1:8" ht="90">
      <c r="A689" s="125">
        <v>3</v>
      </c>
      <c r="B689" s="128" t="s">
        <v>321</v>
      </c>
      <c r="C689" s="129">
        <v>104</v>
      </c>
      <c r="D689" s="127" t="s">
        <v>28</v>
      </c>
      <c r="E689" s="155" t="s">
        <v>646</v>
      </c>
      <c r="F689" s="155"/>
      <c r="G689" s="115">
        <v>25.75</v>
      </c>
      <c r="H689" s="45">
        <f t="shared" ref="H689:H691" si="42">C689*G689</f>
        <v>2678</v>
      </c>
    </row>
    <row r="690" spans="1:8" ht="78.75">
      <c r="A690" s="125">
        <v>4</v>
      </c>
      <c r="B690" s="128" t="s">
        <v>416</v>
      </c>
      <c r="C690" s="129">
        <v>104</v>
      </c>
      <c r="D690" s="127" t="s">
        <v>28</v>
      </c>
      <c r="E690" s="155" t="s">
        <v>647</v>
      </c>
      <c r="F690" s="155"/>
      <c r="G690" s="115">
        <v>45.56</v>
      </c>
      <c r="H690" s="45">
        <f t="shared" si="42"/>
        <v>4738.24</v>
      </c>
    </row>
    <row r="691" spans="1:8" ht="67.5">
      <c r="A691" s="125">
        <v>5</v>
      </c>
      <c r="B691" s="128" t="s">
        <v>230</v>
      </c>
      <c r="C691" s="130">
        <v>104</v>
      </c>
      <c r="D691" s="127" t="s">
        <v>28</v>
      </c>
      <c r="E691" s="155" t="s">
        <v>648</v>
      </c>
      <c r="F691" s="155"/>
      <c r="G691" s="115">
        <v>25.75</v>
      </c>
      <c r="H691" s="45">
        <f t="shared" si="42"/>
        <v>2678</v>
      </c>
    </row>
    <row r="692" spans="1:8" s="126" customFormat="1">
      <c r="A692" s="156" t="s">
        <v>575</v>
      </c>
      <c r="B692" s="156"/>
      <c r="C692" s="156"/>
      <c r="D692" s="156"/>
      <c r="E692" s="156"/>
      <c r="F692" s="156"/>
      <c r="G692" s="156"/>
      <c r="H692" s="108">
        <f>SUM(H689:H691)</f>
        <v>10094.24</v>
      </c>
    </row>
    <row r="693" spans="1:8">
      <c r="A693" s="161" t="s">
        <v>590</v>
      </c>
      <c r="B693" s="161"/>
      <c r="C693" s="161"/>
      <c r="D693" s="161"/>
      <c r="E693" s="161"/>
      <c r="F693" s="161"/>
      <c r="G693" s="161"/>
      <c r="H693" s="161"/>
    </row>
    <row r="694" spans="1:8" ht="21" customHeight="1">
      <c r="A694" s="104" t="s">
        <v>1</v>
      </c>
      <c r="B694" s="103" t="s">
        <v>79</v>
      </c>
      <c r="C694" s="103" t="s">
        <v>114</v>
      </c>
      <c r="D694" s="103" t="s">
        <v>0</v>
      </c>
      <c r="E694" s="154" t="s">
        <v>27</v>
      </c>
      <c r="F694" s="154"/>
      <c r="G694" s="103" t="s">
        <v>6</v>
      </c>
      <c r="H694" s="111" t="s">
        <v>486</v>
      </c>
    </row>
    <row r="695" spans="1:8" ht="114.75">
      <c r="A695" s="2">
        <v>6</v>
      </c>
      <c r="B695" s="77" t="s">
        <v>183</v>
      </c>
      <c r="C695" s="34">
        <v>384</v>
      </c>
      <c r="D695" s="16" t="s">
        <v>28</v>
      </c>
      <c r="E695" s="155" t="s">
        <v>649</v>
      </c>
      <c r="F695" s="155"/>
      <c r="G695" s="115">
        <v>33.880000000000003</v>
      </c>
      <c r="H695" s="45">
        <f t="shared" ref="H695:H699" si="43">C695*G695</f>
        <v>13009.920000000002</v>
      </c>
    </row>
    <row r="696" spans="1:8" ht="127.5">
      <c r="A696" s="2">
        <v>7</v>
      </c>
      <c r="B696" s="77" t="s">
        <v>184</v>
      </c>
      <c r="C696" s="34">
        <v>384</v>
      </c>
      <c r="D696" s="16" t="s">
        <v>28</v>
      </c>
      <c r="E696" s="155" t="s">
        <v>650</v>
      </c>
      <c r="F696" s="155"/>
      <c r="G696" s="115">
        <v>45.31</v>
      </c>
      <c r="H696" s="45">
        <f t="shared" si="43"/>
        <v>17399.04</v>
      </c>
    </row>
    <row r="697" spans="1:8" ht="127.5">
      <c r="A697" s="2">
        <v>8</v>
      </c>
      <c r="B697" s="77" t="s">
        <v>91</v>
      </c>
      <c r="C697" s="34">
        <v>384</v>
      </c>
      <c r="D697" s="16" t="s">
        <v>28</v>
      </c>
      <c r="E697" s="155" t="s">
        <v>651</v>
      </c>
      <c r="F697" s="155"/>
      <c r="G697" s="115">
        <v>48.26</v>
      </c>
      <c r="H697" s="45">
        <f t="shared" si="43"/>
        <v>18531.84</v>
      </c>
    </row>
    <row r="698" spans="1:8" ht="127.5" customHeight="1">
      <c r="A698" s="2">
        <v>9</v>
      </c>
      <c r="B698" s="77" t="s">
        <v>92</v>
      </c>
      <c r="C698" s="34">
        <v>384</v>
      </c>
      <c r="D698" s="16" t="s">
        <v>28</v>
      </c>
      <c r="E698" s="155" t="s">
        <v>648</v>
      </c>
      <c r="F698" s="155"/>
      <c r="G698" s="115">
        <v>44.35</v>
      </c>
      <c r="H698" s="45">
        <f t="shared" si="43"/>
        <v>17030.400000000001</v>
      </c>
    </row>
    <row r="699" spans="1:8" ht="114.75">
      <c r="A699" s="2">
        <v>10</v>
      </c>
      <c r="B699" s="77" t="s">
        <v>191</v>
      </c>
      <c r="C699" s="34">
        <v>1536</v>
      </c>
      <c r="D699" s="16" t="s">
        <v>28</v>
      </c>
      <c r="E699" s="155" t="s">
        <v>653</v>
      </c>
      <c r="F699" s="155"/>
      <c r="G699" s="115">
        <v>19.46</v>
      </c>
      <c r="H699" s="45">
        <f t="shared" si="43"/>
        <v>29890.560000000001</v>
      </c>
    </row>
    <row r="700" spans="1:8" ht="12.75" customHeight="1">
      <c r="A700" s="156" t="s">
        <v>591</v>
      </c>
      <c r="B700" s="156"/>
      <c r="C700" s="156"/>
      <c r="D700" s="156"/>
      <c r="E700" s="156"/>
      <c r="F700" s="156"/>
      <c r="G700" s="156"/>
      <c r="H700" s="108">
        <f>SUM(H695:H699)</f>
        <v>95861.760000000009</v>
      </c>
    </row>
    <row r="701" spans="1:8">
      <c r="A701" s="161" t="s">
        <v>411</v>
      </c>
      <c r="B701" s="161"/>
      <c r="C701" s="161"/>
      <c r="D701" s="161"/>
      <c r="E701" s="161"/>
      <c r="F701" s="161"/>
      <c r="G701" s="161"/>
      <c r="H701" s="161"/>
    </row>
    <row r="702" spans="1:8" ht="21" customHeight="1">
      <c r="A702" s="104" t="s">
        <v>1</v>
      </c>
      <c r="B702" s="103" t="s">
        <v>79</v>
      </c>
      <c r="C702" s="103" t="s">
        <v>114</v>
      </c>
      <c r="D702" s="103" t="s">
        <v>0</v>
      </c>
      <c r="E702" s="154" t="s">
        <v>27</v>
      </c>
      <c r="F702" s="154"/>
      <c r="G702" s="103" t="s">
        <v>6</v>
      </c>
      <c r="H702" s="111" t="s">
        <v>486</v>
      </c>
    </row>
    <row r="703" spans="1:8" ht="114.75">
      <c r="A703" s="2">
        <v>11</v>
      </c>
      <c r="B703" s="102" t="s">
        <v>412</v>
      </c>
      <c r="C703" s="16">
        <v>160</v>
      </c>
      <c r="D703" s="16" t="s">
        <v>28</v>
      </c>
      <c r="E703" s="155" t="s">
        <v>652</v>
      </c>
      <c r="F703" s="155"/>
      <c r="G703" s="115">
        <v>72.5</v>
      </c>
      <c r="H703" s="45">
        <f t="shared" ref="H703" si="44">C703*G703</f>
        <v>11600</v>
      </c>
    </row>
    <row r="704" spans="1:8" ht="12.75" customHeight="1">
      <c r="A704" s="156" t="s">
        <v>576</v>
      </c>
      <c r="B704" s="156"/>
      <c r="C704" s="156"/>
      <c r="D704" s="156"/>
      <c r="E704" s="156"/>
      <c r="F704" s="156"/>
      <c r="G704" s="156"/>
      <c r="H704" s="108">
        <f>C703*G703</f>
        <v>11600</v>
      </c>
    </row>
    <row r="705" spans="1:8">
      <c r="A705" s="161" t="s">
        <v>577</v>
      </c>
      <c r="B705" s="161"/>
      <c r="C705" s="161"/>
      <c r="D705" s="161"/>
      <c r="E705" s="161"/>
      <c r="F705" s="161"/>
      <c r="G705" s="161"/>
      <c r="H705" s="161"/>
    </row>
    <row r="706" spans="1:8" ht="21" customHeight="1">
      <c r="A706" s="104" t="s">
        <v>1</v>
      </c>
      <c r="B706" s="103" t="s">
        <v>79</v>
      </c>
      <c r="C706" s="103" t="s">
        <v>114</v>
      </c>
      <c r="D706" s="103" t="s">
        <v>0</v>
      </c>
      <c r="E706" s="154" t="s">
        <v>27</v>
      </c>
      <c r="F706" s="154"/>
      <c r="G706" s="103" t="s">
        <v>6</v>
      </c>
      <c r="H706" s="111" t="s">
        <v>486</v>
      </c>
    </row>
    <row r="707" spans="1:8" ht="89.25">
      <c r="A707" s="2">
        <v>12</v>
      </c>
      <c r="B707" s="77" t="s">
        <v>299</v>
      </c>
      <c r="C707" s="32">
        <v>75</v>
      </c>
      <c r="D707" s="16" t="s">
        <v>28</v>
      </c>
      <c r="E707" s="155" t="s">
        <v>655</v>
      </c>
      <c r="F707" s="155"/>
      <c r="G707" s="114">
        <v>150</v>
      </c>
      <c r="H707" s="45">
        <f t="shared" ref="H707:H709" si="45">C707*G707</f>
        <v>11250</v>
      </c>
    </row>
    <row r="708" spans="1:8" ht="89.25">
      <c r="A708" s="2">
        <v>13</v>
      </c>
      <c r="B708" s="77" t="s">
        <v>186</v>
      </c>
      <c r="C708" s="33">
        <v>75</v>
      </c>
      <c r="D708" s="33" t="s">
        <v>28</v>
      </c>
      <c r="E708" s="155" t="s">
        <v>654</v>
      </c>
      <c r="F708" s="155"/>
      <c r="G708" s="116">
        <v>199.57</v>
      </c>
      <c r="H708" s="45">
        <f t="shared" si="45"/>
        <v>14967.75</v>
      </c>
    </row>
    <row r="709" spans="1:8" ht="51">
      <c r="A709" s="2">
        <v>14</v>
      </c>
      <c r="B709" s="77" t="s">
        <v>231</v>
      </c>
      <c r="C709" s="32">
        <v>150</v>
      </c>
      <c r="D709" s="16" t="s">
        <v>28</v>
      </c>
      <c r="E709" s="155" t="s">
        <v>656</v>
      </c>
      <c r="F709" s="155"/>
      <c r="G709" s="114">
        <v>29.9</v>
      </c>
      <c r="H709" s="45">
        <f t="shared" si="45"/>
        <v>4485</v>
      </c>
    </row>
    <row r="710" spans="1:8" ht="12.75" customHeight="1">
      <c r="A710" s="156" t="s">
        <v>578</v>
      </c>
      <c r="B710" s="156"/>
      <c r="C710" s="156"/>
      <c r="D710" s="156"/>
      <c r="E710" s="156"/>
      <c r="F710" s="156"/>
      <c r="G710" s="156"/>
      <c r="H710" s="108">
        <f>SUM(H707:H709)</f>
        <v>30702.75</v>
      </c>
    </row>
    <row r="711" spans="1:8">
      <c r="A711" s="161" t="s">
        <v>95</v>
      </c>
      <c r="B711" s="161"/>
      <c r="C711" s="161"/>
      <c r="D711" s="161"/>
      <c r="E711" s="161"/>
      <c r="F711" s="161"/>
      <c r="G711" s="161"/>
      <c r="H711" s="161"/>
    </row>
    <row r="712" spans="1:8" ht="21" customHeight="1">
      <c r="A712" s="104" t="s">
        <v>1</v>
      </c>
      <c r="B712" s="103" t="s">
        <v>79</v>
      </c>
      <c r="C712" s="103" t="s">
        <v>114</v>
      </c>
      <c r="D712" s="103" t="s">
        <v>0</v>
      </c>
      <c r="E712" s="154" t="s">
        <v>27</v>
      </c>
      <c r="F712" s="154"/>
      <c r="G712" s="103" t="s">
        <v>6</v>
      </c>
      <c r="H712" s="111" t="s">
        <v>486</v>
      </c>
    </row>
    <row r="713" spans="1:8" ht="89.25">
      <c r="A713" s="2">
        <v>15</v>
      </c>
      <c r="B713" s="77" t="s">
        <v>295</v>
      </c>
      <c r="C713" s="32">
        <v>75</v>
      </c>
      <c r="D713" s="16" t="s">
        <v>28</v>
      </c>
      <c r="E713" s="155" t="s">
        <v>657</v>
      </c>
      <c r="F713" s="155"/>
      <c r="G713" s="115">
        <v>156.5</v>
      </c>
      <c r="H713" s="45">
        <f t="shared" ref="H713:H715" si="46">C713*G713</f>
        <v>11737.5</v>
      </c>
    </row>
    <row r="714" spans="1:8" ht="89.25">
      <c r="A714" s="2">
        <v>16</v>
      </c>
      <c r="B714" s="102" t="s">
        <v>187</v>
      </c>
      <c r="C714" s="2">
        <v>75</v>
      </c>
      <c r="D714" s="2" t="s">
        <v>28</v>
      </c>
      <c r="E714" s="155" t="s">
        <v>658</v>
      </c>
      <c r="F714" s="155"/>
      <c r="G714" s="115">
        <v>194.17</v>
      </c>
      <c r="H714" s="45">
        <f t="shared" si="46"/>
        <v>14562.749999999998</v>
      </c>
    </row>
    <row r="715" spans="1:8" ht="51">
      <c r="A715" s="2">
        <v>17</v>
      </c>
      <c r="B715" s="102" t="s">
        <v>231</v>
      </c>
      <c r="C715" s="2">
        <v>150</v>
      </c>
      <c r="D715" s="2" t="s">
        <v>28</v>
      </c>
      <c r="E715" s="155" t="s">
        <v>656</v>
      </c>
      <c r="F715" s="155"/>
      <c r="G715" s="115">
        <v>29.9</v>
      </c>
      <c r="H715" s="45">
        <f t="shared" si="46"/>
        <v>4485</v>
      </c>
    </row>
    <row r="716" spans="1:8" ht="12.75" customHeight="1">
      <c r="A716" s="156" t="s">
        <v>579</v>
      </c>
      <c r="B716" s="156"/>
      <c r="C716" s="156"/>
      <c r="D716" s="156"/>
      <c r="E716" s="156"/>
      <c r="F716" s="156"/>
      <c r="G716" s="156"/>
      <c r="H716" s="108">
        <f>SUM(H713:H715)</f>
        <v>30785.25</v>
      </c>
    </row>
    <row r="717" spans="1:8">
      <c r="A717" s="161" t="s">
        <v>413</v>
      </c>
      <c r="B717" s="161"/>
      <c r="C717" s="161"/>
      <c r="D717" s="161"/>
      <c r="E717" s="161"/>
      <c r="F717" s="161"/>
      <c r="G717" s="161"/>
      <c r="H717" s="161"/>
    </row>
    <row r="718" spans="1:8" ht="21" customHeight="1">
      <c r="A718" s="104" t="s">
        <v>1</v>
      </c>
      <c r="B718" s="103" t="s">
        <v>79</v>
      </c>
      <c r="C718" s="103" t="s">
        <v>114</v>
      </c>
      <c r="D718" s="103" t="s">
        <v>0</v>
      </c>
      <c r="E718" s="154" t="s">
        <v>27</v>
      </c>
      <c r="F718" s="154"/>
      <c r="G718" s="103" t="s">
        <v>6</v>
      </c>
      <c r="H718" s="111" t="s">
        <v>486</v>
      </c>
    </row>
    <row r="719" spans="1:8" ht="51">
      <c r="A719" s="2">
        <v>15</v>
      </c>
      <c r="B719" s="77" t="s">
        <v>414</v>
      </c>
      <c r="C719" s="32">
        <v>100</v>
      </c>
      <c r="D719" s="16" t="s">
        <v>28</v>
      </c>
      <c r="E719" s="155" t="s">
        <v>659</v>
      </c>
      <c r="F719" s="155"/>
      <c r="G719" s="115">
        <v>59.61</v>
      </c>
      <c r="H719" s="45">
        <f t="shared" ref="H719" si="47">C719*G719</f>
        <v>5961</v>
      </c>
    </row>
    <row r="720" spans="1:8" ht="12.75" customHeight="1">
      <c r="A720" s="156" t="s">
        <v>580</v>
      </c>
      <c r="B720" s="156"/>
      <c r="C720" s="156"/>
      <c r="D720" s="156"/>
      <c r="E720" s="156"/>
      <c r="F720" s="156"/>
      <c r="G720" s="156"/>
      <c r="H720" s="108">
        <f>C719*G719</f>
        <v>5961</v>
      </c>
    </row>
    <row r="721" spans="1:9">
      <c r="A721" s="161" t="s">
        <v>156</v>
      </c>
      <c r="B721" s="161"/>
      <c r="C721" s="161"/>
      <c r="D721" s="161"/>
      <c r="E721" s="161"/>
      <c r="F721" s="161"/>
      <c r="G721" s="161"/>
      <c r="H721" s="161"/>
    </row>
    <row r="722" spans="1:9" ht="21" customHeight="1">
      <c r="A722" s="104" t="s">
        <v>1</v>
      </c>
      <c r="B722" s="103" t="s">
        <v>79</v>
      </c>
      <c r="C722" s="103" t="s">
        <v>114</v>
      </c>
      <c r="D722" s="103" t="s">
        <v>0</v>
      </c>
      <c r="E722" s="154" t="s">
        <v>27</v>
      </c>
      <c r="F722" s="154"/>
      <c r="G722" s="103" t="s">
        <v>6</v>
      </c>
      <c r="H722" s="111" t="s">
        <v>486</v>
      </c>
    </row>
    <row r="723" spans="1:9" ht="102">
      <c r="A723" s="2">
        <v>16</v>
      </c>
      <c r="B723" s="102" t="s">
        <v>296</v>
      </c>
      <c r="C723" s="2">
        <v>75</v>
      </c>
      <c r="D723" s="2" t="s">
        <v>28</v>
      </c>
      <c r="E723" s="155" t="s">
        <v>660</v>
      </c>
      <c r="F723" s="155"/>
      <c r="G723" s="115">
        <v>148.76</v>
      </c>
      <c r="H723" s="45">
        <f t="shared" ref="H723:H725" si="48">C723*G723</f>
        <v>11157</v>
      </c>
    </row>
    <row r="724" spans="1:9" ht="102">
      <c r="A724" s="2">
        <v>17</v>
      </c>
      <c r="B724" s="102" t="s">
        <v>297</v>
      </c>
      <c r="C724" s="2">
        <v>75</v>
      </c>
      <c r="D724" s="2" t="s">
        <v>28</v>
      </c>
      <c r="E724" s="155" t="s">
        <v>661</v>
      </c>
      <c r="F724" s="155"/>
      <c r="G724" s="115">
        <v>193.58</v>
      </c>
      <c r="H724" s="45">
        <f t="shared" si="48"/>
        <v>14518.500000000002</v>
      </c>
    </row>
    <row r="725" spans="1:9" ht="51">
      <c r="A725" s="2">
        <v>18</v>
      </c>
      <c r="B725" s="102" t="s">
        <v>231</v>
      </c>
      <c r="C725" s="2">
        <v>150</v>
      </c>
      <c r="D725" s="2" t="s">
        <v>28</v>
      </c>
      <c r="E725" s="155" t="s">
        <v>656</v>
      </c>
      <c r="F725" s="155"/>
      <c r="G725" s="115">
        <v>29.9</v>
      </c>
      <c r="H725" s="45">
        <f t="shared" si="48"/>
        <v>4485</v>
      </c>
    </row>
    <row r="726" spans="1:9" ht="12.75" customHeight="1">
      <c r="A726" s="156" t="s">
        <v>581</v>
      </c>
      <c r="B726" s="156"/>
      <c r="C726" s="156"/>
      <c r="D726" s="156"/>
      <c r="E726" s="156"/>
      <c r="F726" s="156"/>
      <c r="G726" s="156"/>
      <c r="H726" s="108">
        <f>SUM(H723:H725)</f>
        <v>30160.5</v>
      </c>
    </row>
    <row r="727" spans="1:9">
      <c r="A727" s="161" t="s">
        <v>188</v>
      </c>
      <c r="B727" s="161"/>
      <c r="C727" s="161"/>
      <c r="D727" s="161"/>
      <c r="E727" s="161"/>
      <c r="F727" s="161"/>
      <c r="G727" s="161"/>
      <c r="H727" s="161"/>
    </row>
    <row r="728" spans="1:9" ht="21" customHeight="1">
      <c r="A728" s="104" t="s">
        <v>1</v>
      </c>
      <c r="B728" s="103" t="s">
        <v>79</v>
      </c>
      <c r="C728" s="103" t="s">
        <v>114</v>
      </c>
      <c r="D728" s="103" t="s">
        <v>0</v>
      </c>
      <c r="E728" s="154" t="s">
        <v>27</v>
      </c>
      <c r="F728" s="154"/>
      <c r="G728" s="103" t="s">
        <v>6</v>
      </c>
      <c r="H728" s="111" t="s">
        <v>486</v>
      </c>
    </row>
    <row r="729" spans="1:9" ht="89.25">
      <c r="A729" s="2">
        <v>19</v>
      </c>
      <c r="B729" s="102" t="s">
        <v>189</v>
      </c>
      <c r="C729" s="2">
        <v>2814</v>
      </c>
      <c r="D729" s="2" t="s">
        <v>28</v>
      </c>
      <c r="E729" s="155" t="s">
        <v>662</v>
      </c>
      <c r="F729" s="155"/>
      <c r="G729" s="115">
        <v>17.23</v>
      </c>
      <c r="H729" s="45">
        <f t="shared" ref="H729:H730" si="49">C729*G729</f>
        <v>48485.22</v>
      </c>
    </row>
    <row r="730" spans="1:9" ht="89.25">
      <c r="A730" s="2">
        <v>20</v>
      </c>
      <c r="B730" s="102" t="s">
        <v>190</v>
      </c>
      <c r="C730" s="2">
        <v>2814</v>
      </c>
      <c r="D730" s="2" t="s">
        <v>28</v>
      </c>
      <c r="E730" s="155" t="s">
        <v>663</v>
      </c>
      <c r="F730" s="155"/>
      <c r="G730" s="115">
        <v>23.95</v>
      </c>
      <c r="H730" s="45">
        <f t="shared" si="49"/>
        <v>67395.3</v>
      </c>
    </row>
    <row r="731" spans="1:9" ht="12.75" customHeight="1">
      <c r="A731" s="156" t="s">
        <v>600</v>
      </c>
      <c r="B731" s="156"/>
      <c r="C731" s="156"/>
      <c r="D731" s="156"/>
      <c r="E731" s="156"/>
      <c r="F731" s="156"/>
      <c r="G731" s="156"/>
      <c r="H731" s="108">
        <f>SUM(H729:H730)</f>
        <v>115880.52</v>
      </c>
    </row>
    <row r="732" spans="1:9">
      <c r="A732" s="156" t="s">
        <v>582</v>
      </c>
      <c r="B732" s="156"/>
      <c r="C732" s="156"/>
      <c r="D732" s="156"/>
      <c r="E732" s="156"/>
      <c r="F732" s="156"/>
      <c r="G732" s="156"/>
      <c r="H732" s="108">
        <f>SUM(H686,H692,H700,H704,H710,H716,H720,H726,H731)</f>
        <v>336456.46</v>
      </c>
      <c r="I732" s="58"/>
    </row>
    <row r="733" spans="1:9" ht="19.5" customHeight="1">
      <c r="A733" s="157" t="s">
        <v>514</v>
      </c>
      <c r="B733" s="157"/>
      <c r="C733" s="157"/>
      <c r="D733" s="157"/>
      <c r="E733" s="157"/>
      <c r="F733" s="157"/>
      <c r="G733" s="157"/>
      <c r="H733" s="157"/>
    </row>
    <row r="734" spans="1:9">
      <c r="A734" s="165" t="s">
        <v>89</v>
      </c>
      <c r="B734" s="166"/>
      <c r="C734" s="166"/>
      <c r="D734" s="166"/>
      <c r="E734" s="166"/>
      <c r="F734" s="166"/>
      <c r="G734" s="166"/>
      <c r="H734" s="167"/>
    </row>
    <row r="735" spans="1:9" ht="21" customHeight="1">
      <c r="A735" s="104" t="s">
        <v>1</v>
      </c>
      <c r="B735" s="103" t="s">
        <v>79</v>
      </c>
      <c r="C735" s="103" t="s">
        <v>114</v>
      </c>
      <c r="D735" s="103" t="s">
        <v>0</v>
      </c>
      <c r="E735" s="154" t="s">
        <v>27</v>
      </c>
      <c r="F735" s="154"/>
      <c r="G735" s="103" t="s">
        <v>6</v>
      </c>
      <c r="H735" s="111" t="s">
        <v>486</v>
      </c>
    </row>
    <row r="736" spans="1:9" ht="216.75">
      <c r="A736" s="2">
        <v>1</v>
      </c>
      <c r="B736" s="77" t="s">
        <v>298</v>
      </c>
      <c r="C736" s="36">
        <v>21</v>
      </c>
      <c r="D736" s="16" t="s">
        <v>82</v>
      </c>
      <c r="E736" s="155" t="s">
        <v>664</v>
      </c>
      <c r="F736" s="155"/>
      <c r="G736" s="115">
        <v>140.75</v>
      </c>
      <c r="H736" s="45">
        <f t="shared" ref="H736:H737" si="50">C736*G736</f>
        <v>2955.75</v>
      </c>
    </row>
    <row r="737" spans="1:8" ht="216.75">
      <c r="A737" s="2">
        <v>2</v>
      </c>
      <c r="B737" s="77" t="s">
        <v>417</v>
      </c>
      <c r="C737" s="36">
        <v>21</v>
      </c>
      <c r="D737" s="16" t="s">
        <v>82</v>
      </c>
      <c r="E737" s="155" t="s">
        <v>665</v>
      </c>
      <c r="F737" s="155"/>
      <c r="G737" s="115">
        <v>144.01</v>
      </c>
      <c r="H737" s="45">
        <f t="shared" si="50"/>
        <v>3024.21</v>
      </c>
    </row>
    <row r="738" spans="1:8">
      <c r="A738" s="156" t="s">
        <v>583</v>
      </c>
      <c r="B738" s="156"/>
      <c r="C738" s="156"/>
      <c r="D738" s="156"/>
      <c r="E738" s="156"/>
      <c r="F738" s="156"/>
      <c r="G738" s="156"/>
      <c r="H738" s="108">
        <f>SUM(H736:H737)</f>
        <v>5979.96</v>
      </c>
    </row>
    <row r="739" spans="1:8">
      <c r="A739" s="158" t="s">
        <v>415</v>
      </c>
      <c r="B739" s="159"/>
      <c r="C739" s="159"/>
      <c r="D739" s="159"/>
      <c r="E739" s="159"/>
      <c r="F739" s="159"/>
      <c r="G739" s="159"/>
      <c r="H739" s="160"/>
    </row>
    <row r="740" spans="1:8" ht="21" customHeight="1">
      <c r="A740" s="104" t="s">
        <v>1</v>
      </c>
      <c r="B740" s="103" t="s">
        <v>79</v>
      </c>
      <c r="C740" s="103" t="s">
        <v>114</v>
      </c>
      <c r="D740" s="103" t="s">
        <v>0</v>
      </c>
      <c r="E740" s="154" t="s">
        <v>27</v>
      </c>
      <c r="F740" s="154"/>
      <c r="G740" s="103" t="s">
        <v>6</v>
      </c>
      <c r="H740" s="22" t="s">
        <v>486</v>
      </c>
    </row>
    <row r="741" spans="1:8" ht="114.75">
      <c r="A741" s="2">
        <v>3</v>
      </c>
      <c r="B741" s="77" t="s">
        <v>321</v>
      </c>
      <c r="C741" s="32">
        <v>132</v>
      </c>
      <c r="D741" s="16" t="s">
        <v>28</v>
      </c>
      <c r="E741" s="155" t="s">
        <v>666</v>
      </c>
      <c r="F741" s="155"/>
      <c r="G741" s="115">
        <v>25.75</v>
      </c>
      <c r="H741" s="45">
        <f t="shared" ref="H741:H784" si="51">C741*G741</f>
        <v>3399</v>
      </c>
    </row>
    <row r="742" spans="1:8" ht="102">
      <c r="A742" s="2">
        <v>4</v>
      </c>
      <c r="B742" s="77" t="s">
        <v>416</v>
      </c>
      <c r="C742" s="32">
        <v>132</v>
      </c>
      <c r="D742" s="16" t="s">
        <v>28</v>
      </c>
      <c r="E742" s="155" t="s">
        <v>665</v>
      </c>
      <c r="F742" s="155"/>
      <c r="G742" s="115">
        <v>45.56</v>
      </c>
      <c r="H742" s="45">
        <f t="shared" si="51"/>
        <v>6013.92</v>
      </c>
    </row>
    <row r="743" spans="1:8" ht="102">
      <c r="A743" s="2">
        <v>5</v>
      </c>
      <c r="B743" s="77" t="s">
        <v>230</v>
      </c>
      <c r="C743" s="35">
        <v>132</v>
      </c>
      <c r="D743" s="16" t="s">
        <v>28</v>
      </c>
      <c r="E743" s="155" t="s">
        <v>665</v>
      </c>
      <c r="F743" s="155"/>
      <c r="G743" s="115">
        <v>25.75</v>
      </c>
      <c r="H743" s="45">
        <f t="shared" si="51"/>
        <v>3399</v>
      </c>
    </row>
    <row r="744" spans="1:8">
      <c r="A744" s="156" t="s">
        <v>575</v>
      </c>
      <c r="B744" s="156"/>
      <c r="C744" s="156"/>
      <c r="D744" s="156"/>
      <c r="E744" s="156"/>
      <c r="F744" s="156"/>
      <c r="G744" s="156"/>
      <c r="H744" s="108">
        <f>SUM(H741:H743)</f>
        <v>12811.92</v>
      </c>
    </row>
    <row r="745" spans="1:8">
      <c r="A745" s="158" t="s">
        <v>90</v>
      </c>
      <c r="B745" s="159"/>
      <c r="C745" s="159"/>
      <c r="D745" s="159"/>
      <c r="E745" s="159"/>
      <c r="F745" s="159"/>
      <c r="G745" s="159"/>
      <c r="H745" s="160"/>
    </row>
    <row r="746" spans="1:8" ht="21" customHeight="1">
      <c r="A746" s="104" t="s">
        <v>1</v>
      </c>
      <c r="B746" s="103" t="s">
        <v>79</v>
      </c>
      <c r="C746" s="103" t="s">
        <v>114</v>
      </c>
      <c r="D746" s="103" t="s">
        <v>0</v>
      </c>
      <c r="E746" s="154" t="s">
        <v>27</v>
      </c>
      <c r="F746" s="154"/>
      <c r="G746" s="103" t="s">
        <v>6</v>
      </c>
      <c r="H746" s="111" t="s">
        <v>486</v>
      </c>
    </row>
    <row r="747" spans="1:8" ht="114.75">
      <c r="A747" s="2">
        <v>6</v>
      </c>
      <c r="B747" s="77" t="s">
        <v>183</v>
      </c>
      <c r="C747" s="34">
        <v>623</v>
      </c>
      <c r="D747" s="16" t="s">
        <v>28</v>
      </c>
      <c r="E747" s="155" t="s">
        <v>667</v>
      </c>
      <c r="F747" s="155"/>
      <c r="G747" s="115">
        <v>33.880000000000003</v>
      </c>
      <c r="H747" s="45">
        <f t="shared" si="51"/>
        <v>21107.24</v>
      </c>
    </row>
    <row r="748" spans="1:8" ht="127.5">
      <c r="A748" s="2">
        <v>7</v>
      </c>
      <c r="B748" s="77" t="s">
        <v>184</v>
      </c>
      <c r="C748" s="34">
        <v>623</v>
      </c>
      <c r="D748" s="16" t="s">
        <v>28</v>
      </c>
      <c r="E748" s="155" t="s">
        <v>668</v>
      </c>
      <c r="F748" s="155"/>
      <c r="G748" s="115">
        <v>45.31</v>
      </c>
      <c r="H748" s="45">
        <f t="shared" si="51"/>
        <v>28228.13</v>
      </c>
    </row>
    <row r="749" spans="1:8" ht="127.5">
      <c r="A749" s="2">
        <v>8</v>
      </c>
      <c r="B749" s="77" t="s">
        <v>91</v>
      </c>
      <c r="C749" s="34">
        <v>623</v>
      </c>
      <c r="D749" s="16" t="s">
        <v>28</v>
      </c>
      <c r="E749" s="155" t="s">
        <v>669</v>
      </c>
      <c r="F749" s="155"/>
      <c r="G749" s="115">
        <v>48.26</v>
      </c>
      <c r="H749" s="45">
        <f t="shared" si="51"/>
        <v>30065.98</v>
      </c>
    </row>
    <row r="750" spans="1:8" ht="127.5" customHeight="1">
      <c r="A750" s="2">
        <v>9</v>
      </c>
      <c r="B750" s="77" t="s">
        <v>92</v>
      </c>
      <c r="C750" s="34">
        <v>623</v>
      </c>
      <c r="D750" s="16" t="s">
        <v>28</v>
      </c>
      <c r="E750" s="155" t="s">
        <v>670</v>
      </c>
      <c r="F750" s="155"/>
      <c r="G750" s="115">
        <v>44.35</v>
      </c>
      <c r="H750" s="45">
        <f t="shared" si="51"/>
        <v>27630.05</v>
      </c>
    </row>
    <row r="751" spans="1:8" ht="114.75">
      <c r="A751" s="2">
        <v>10</v>
      </c>
      <c r="B751" s="77" t="s">
        <v>191</v>
      </c>
      <c r="C751" s="34">
        <v>2492</v>
      </c>
      <c r="D751" s="16" t="s">
        <v>28</v>
      </c>
      <c r="E751" s="155" t="s">
        <v>671</v>
      </c>
      <c r="F751" s="155"/>
      <c r="G751" s="115">
        <v>19.46</v>
      </c>
      <c r="H751" s="45">
        <f t="shared" si="51"/>
        <v>48494.32</v>
      </c>
    </row>
    <row r="752" spans="1:8">
      <c r="A752" s="156" t="s">
        <v>584</v>
      </c>
      <c r="B752" s="156"/>
      <c r="C752" s="156"/>
      <c r="D752" s="156"/>
      <c r="E752" s="156"/>
      <c r="F752" s="156"/>
      <c r="G752" s="156"/>
      <c r="H752" s="108">
        <f>SUM(H747:H751)</f>
        <v>155525.72</v>
      </c>
    </row>
    <row r="753" spans="1:8" ht="12.75" customHeight="1">
      <c r="A753" s="165" t="s">
        <v>411</v>
      </c>
      <c r="B753" s="166"/>
      <c r="C753" s="166"/>
      <c r="D753" s="166"/>
      <c r="E753" s="166"/>
      <c r="F753" s="166"/>
      <c r="G753" s="166"/>
      <c r="H753" s="167"/>
    </row>
    <row r="754" spans="1:8" ht="21" customHeight="1">
      <c r="A754" s="104" t="s">
        <v>1</v>
      </c>
      <c r="B754" s="103" t="s">
        <v>79</v>
      </c>
      <c r="C754" s="103" t="s">
        <v>114</v>
      </c>
      <c r="D754" s="103" t="s">
        <v>0</v>
      </c>
      <c r="E754" s="154" t="s">
        <v>27</v>
      </c>
      <c r="F754" s="154"/>
      <c r="G754" s="103" t="s">
        <v>6</v>
      </c>
      <c r="H754" s="111" t="s">
        <v>486</v>
      </c>
    </row>
    <row r="755" spans="1:8" ht="114.75">
      <c r="A755" s="16">
        <v>11</v>
      </c>
      <c r="B755" s="102" t="s">
        <v>412</v>
      </c>
      <c r="C755" s="16">
        <v>220</v>
      </c>
      <c r="D755" s="16" t="s">
        <v>28</v>
      </c>
      <c r="E755" s="155" t="s">
        <v>672</v>
      </c>
      <c r="F755" s="155"/>
      <c r="G755" s="115">
        <v>72.5</v>
      </c>
      <c r="H755" s="45">
        <f t="shared" si="51"/>
        <v>15950</v>
      </c>
    </row>
    <row r="756" spans="1:8">
      <c r="A756" s="156" t="s">
        <v>576</v>
      </c>
      <c r="B756" s="156"/>
      <c r="C756" s="156"/>
      <c r="D756" s="156"/>
      <c r="E756" s="156"/>
      <c r="F756" s="156"/>
      <c r="G756" s="156"/>
      <c r="H756" s="108">
        <f>C755*G755</f>
        <v>15950</v>
      </c>
    </row>
    <row r="757" spans="1:8">
      <c r="A757" s="158" t="s">
        <v>93</v>
      </c>
      <c r="B757" s="159"/>
      <c r="C757" s="159"/>
      <c r="D757" s="159"/>
      <c r="E757" s="159"/>
      <c r="F757" s="159"/>
      <c r="G757" s="159"/>
      <c r="H757" s="160"/>
    </row>
    <row r="758" spans="1:8" ht="21" customHeight="1">
      <c r="A758" s="104" t="s">
        <v>1</v>
      </c>
      <c r="B758" s="103" t="s">
        <v>79</v>
      </c>
      <c r="C758" s="103" t="s">
        <v>114</v>
      </c>
      <c r="D758" s="103" t="s">
        <v>0</v>
      </c>
      <c r="E758" s="154" t="s">
        <v>27</v>
      </c>
      <c r="F758" s="154"/>
      <c r="G758" s="103" t="s">
        <v>6</v>
      </c>
      <c r="H758" s="111" t="s">
        <v>486</v>
      </c>
    </row>
    <row r="759" spans="1:8" ht="89.25">
      <c r="A759" s="2">
        <v>12</v>
      </c>
      <c r="B759" s="77" t="s">
        <v>294</v>
      </c>
      <c r="C759" s="32">
        <v>30</v>
      </c>
      <c r="D759" s="16" t="s">
        <v>28</v>
      </c>
      <c r="E759" s="155" t="s">
        <v>674</v>
      </c>
      <c r="F759" s="155"/>
      <c r="G759" s="115">
        <v>150</v>
      </c>
      <c r="H759" s="45">
        <f t="shared" si="51"/>
        <v>4500</v>
      </c>
    </row>
    <row r="760" spans="1:8" ht="89.25">
      <c r="A760" s="2">
        <v>13</v>
      </c>
      <c r="B760" s="102" t="s">
        <v>185</v>
      </c>
      <c r="C760" s="2">
        <v>60</v>
      </c>
      <c r="D760" s="2" t="s">
        <v>28</v>
      </c>
      <c r="E760" s="155" t="s">
        <v>675</v>
      </c>
      <c r="F760" s="155"/>
      <c r="G760" s="115">
        <v>199.57</v>
      </c>
      <c r="H760" s="45">
        <f t="shared" si="51"/>
        <v>11974.199999999999</v>
      </c>
    </row>
    <row r="761" spans="1:8" ht="51">
      <c r="A761" s="2">
        <v>14</v>
      </c>
      <c r="B761" s="77" t="s">
        <v>231</v>
      </c>
      <c r="C761" s="32">
        <v>30</v>
      </c>
      <c r="D761" s="16" t="s">
        <v>28</v>
      </c>
      <c r="E761" s="155" t="s">
        <v>673</v>
      </c>
      <c r="F761" s="155"/>
      <c r="G761" s="115">
        <v>29.9</v>
      </c>
      <c r="H761" s="45">
        <f t="shared" si="51"/>
        <v>897</v>
      </c>
    </row>
    <row r="762" spans="1:8">
      <c r="A762" s="156" t="s">
        <v>585</v>
      </c>
      <c r="B762" s="156"/>
      <c r="C762" s="156"/>
      <c r="D762" s="156"/>
      <c r="E762" s="156"/>
      <c r="F762" s="156"/>
      <c r="G762" s="156"/>
      <c r="H762" s="108">
        <f>SUM(H759:H761)</f>
        <v>17371.199999999997</v>
      </c>
    </row>
    <row r="763" spans="1:8">
      <c r="A763" s="158" t="s">
        <v>94</v>
      </c>
      <c r="B763" s="159"/>
      <c r="C763" s="159"/>
      <c r="D763" s="159"/>
      <c r="E763" s="159"/>
      <c r="F763" s="159"/>
      <c r="G763" s="159"/>
      <c r="H763" s="160"/>
    </row>
    <row r="764" spans="1:8" ht="21" customHeight="1">
      <c r="A764" s="104" t="s">
        <v>1</v>
      </c>
      <c r="B764" s="103" t="s">
        <v>79</v>
      </c>
      <c r="C764" s="103" t="s">
        <v>114</v>
      </c>
      <c r="D764" s="103" t="s">
        <v>0</v>
      </c>
      <c r="E764" s="154" t="s">
        <v>27</v>
      </c>
      <c r="F764" s="154"/>
      <c r="G764" s="103" t="s">
        <v>6</v>
      </c>
      <c r="H764" s="111" t="s">
        <v>486</v>
      </c>
    </row>
    <row r="765" spans="1:8" ht="89.25">
      <c r="A765" s="2">
        <v>15</v>
      </c>
      <c r="B765" s="77" t="s">
        <v>299</v>
      </c>
      <c r="C765" s="32">
        <v>75</v>
      </c>
      <c r="D765" s="16" t="s">
        <v>28</v>
      </c>
      <c r="E765" s="155" t="s">
        <v>676</v>
      </c>
      <c r="F765" s="155"/>
      <c r="G765" s="115">
        <v>156.5</v>
      </c>
      <c r="H765" s="45">
        <f t="shared" si="51"/>
        <v>11737.5</v>
      </c>
    </row>
    <row r="766" spans="1:8" ht="89.25">
      <c r="A766" s="33">
        <v>16</v>
      </c>
      <c r="B766" s="77" t="s">
        <v>186</v>
      </c>
      <c r="C766" s="33">
        <v>55</v>
      </c>
      <c r="D766" s="33" t="s">
        <v>28</v>
      </c>
      <c r="E766" s="155" t="s">
        <v>677</v>
      </c>
      <c r="F766" s="155"/>
      <c r="G766" s="44">
        <v>194.17</v>
      </c>
      <c r="H766" s="45">
        <f t="shared" si="51"/>
        <v>10679.349999999999</v>
      </c>
    </row>
    <row r="767" spans="1:8" ht="51">
      <c r="A767" s="2">
        <v>17</v>
      </c>
      <c r="B767" s="77" t="s">
        <v>231</v>
      </c>
      <c r="C767" s="32">
        <v>120</v>
      </c>
      <c r="D767" s="16" t="s">
        <v>28</v>
      </c>
      <c r="E767" s="155" t="s">
        <v>678</v>
      </c>
      <c r="F767" s="155"/>
      <c r="G767" s="115">
        <v>29.9</v>
      </c>
      <c r="H767" s="45">
        <f t="shared" si="51"/>
        <v>3588</v>
      </c>
    </row>
    <row r="768" spans="1:8">
      <c r="A768" s="156" t="s">
        <v>586</v>
      </c>
      <c r="B768" s="156"/>
      <c r="C768" s="156"/>
      <c r="D768" s="156"/>
      <c r="E768" s="156"/>
      <c r="F768" s="156"/>
      <c r="G768" s="156"/>
      <c r="H768" s="108">
        <f>SUM(H765:H767)</f>
        <v>26004.85</v>
      </c>
    </row>
    <row r="769" spans="1:8">
      <c r="A769" s="158" t="s">
        <v>95</v>
      </c>
      <c r="B769" s="159"/>
      <c r="C769" s="159"/>
      <c r="D769" s="159"/>
      <c r="E769" s="159"/>
      <c r="F769" s="159"/>
      <c r="G769" s="159"/>
      <c r="H769" s="160"/>
    </row>
    <row r="770" spans="1:8" ht="21" customHeight="1">
      <c r="A770" s="104" t="s">
        <v>1</v>
      </c>
      <c r="B770" s="103" t="s">
        <v>79</v>
      </c>
      <c r="C770" s="103" t="s">
        <v>114</v>
      </c>
      <c r="D770" s="103" t="s">
        <v>0</v>
      </c>
      <c r="E770" s="154" t="s">
        <v>27</v>
      </c>
      <c r="F770" s="154"/>
      <c r="G770" s="103" t="s">
        <v>6</v>
      </c>
      <c r="H770" s="111" t="s">
        <v>486</v>
      </c>
    </row>
    <row r="771" spans="1:8" ht="89.25">
      <c r="A771" s="2">
        <v>18</v>
      </c>
      <c r="B771" s="77" t="s">
        <v>295</v>
      </c>
      <c r="C771" s="32">
        <v>75</v>
      </c>
      <c r="D771" s="16" t="s">
        <v>28</v>
      </c>
      <c r="E771" s="155" t="s">
        <v>679</v>
      </c>
      <c r="F771" s="155"/>
      <c r="G771" s="115">
        <v>146.25</v>
      </c>
      <c r="H771" s="45">
        <f t="shared" si="51"/>
        <v>10968.75</v>
      </c>
    </row>
    <row r="772" spans="1:8" ht="89.25">
      <c r="A772" s="2">
        <v>19</v>
      </c>
      <c r="B772" s="102" t="s">
        <v>187</v>
      </c>
      <c r="C772" s="2">
        <v>150</v>
      </c>
      <c r="D772" s="2" t="s">
        <v>28</v>
      </c>
      <c r="E772" s="155" t="s">
        <v>680</v>
      </c>
      <c r="F772" s="155"/>
      <c r="G772" s="115">
        <v>194.01</v>
      </c>
      <c r="H772" s="45">
        <f t="shared" si="51"/>
        <v>29101.5</v>
      </c>
    </row>
    <row r="773" spans="1:8" ht="51">
      <c r="A773" s="2">
        <v>20</v>
      </c>
      <c r="B773" s="102" t="s">
        <v>231</v>
      </c>
      <c r="C773" s="2">
        <v>210</v>
      </c>
      <c r="D773" s="2" t="s">
        <v>28</v>
      </c>
      <c r="E773" s="155" t="s">
        <v>681</v>
      </c>
      <c r="F773" s="155"/>
      <c r="G773" s="115">
        <v>29.9</v>
      </c>
      <c r="H773" s="45">
        <f t="shared" si="51"/>
        <v>6279</v>
      </c>
    </row>
    <row r="774" spans="1:8">
      <c r="A774" s="156" t="s">
        <v>579</v>
      </c>
      <c r="B774" s="156"/>
      <c r="C774" s="156"/>
      <c r="D774" s="156"/>
      <c r="E774" s="156"/>
      <c r="F774" s="156"/>
      <c r="G774" s="156"/>
      <c r="H774" s="108">
        <f>SUM(H771:H773)</f>
        <v>46349.25</v>
      </c>
    </row>
    <row r="775" spans="1:8">
      <c r="A775" s="158" t="s">
        <v>156</v>
      </c>
      <c r="B775" s="159"/>
      <c r="C775" s="159"/>
      <c r="D775" s="159"/>
      <c r="E775" s="159"/>
      <c r="F775" s="159"/>
      <c r="G775" s="159"/>
      <c r="H775" s="160"/>
    </row>
    <row r="776" spans="1:8" ht="21" customHeight="1">
      <c r="A776" s="104" t="s">
        <v>1</v>
      </c>
      <c r="B776" s="103" t="s">
        <v>79</v>
      </c>
      <c r="C776" s="103" t="s">
        <v>114</v>
      </c>
      <c r="D776" s="103" t="s">
        <v>0</v>
      </c>
      <c r="E776" s="154" t="s">
        <v>27</v>
      </c>
      <c r="F776" s="154"/>
      <c r="G776" s="103" t="s">
        <v>6</v>
      </c>
      <c r="H776" s="111" t="s">
        <v>486</v>
      </c>
    </row>
    <row r="777" spans="1:8" ht="102">
      <c r="A777" s="2">
        <v>22</v>
      </c>
      <c r="B777" s="102" t="s">
        <v>296</v>
      </c>
      <c r="C777" s="2">
        <v>75</v>
      </c>
      <c r="D777" s="2" t="s">
        <v>28</v>
      </c>
      <c r="E777" s="155" t="s">
        <v>682</v>
      </c>
      <c r="F777" s="155"/>
      <c r="G777" s="115">
        <v>148.76</v>
      </c>
      <c r="H777" s="45">
        <f t="shared" si="51"/>
        <v>11157</v>
      </c>
    </row>
    <row r="778" spans="1:8" ht="102">
      <c r="A778" s="2">
        <v>23</v>
      </c>
      <c r="B778" s="102" t="s">
        <v>297</v>
      </c>
      <c r="C778" s="2">
        <v>75</v>
      </c>
      <c r="D778" s="2" t="s">
        <v>28</v>
      </c>
      <c r="E778" s="155" t="s">
        <v>683</v>
      </c>
      <c r="F778" s="155"/>
      <c r="G778" s="115">
        <v>193.58</v>
      </c>
      <c r="H778" s="45">
        <f t="shared" si="51"/>
        <v>14518.500000000002</v>
      </c>
    </row>
    <row r="779" spans="1:8" ht="51">
      <c r="A779" s="2">
        <v>24</v>
      </c>
      <c r="B779" s="102" t="s">
        <v>231</v>
      </c>
      <c r="C779" s="2">
        <v>150</v>
      </c>
      <c r="D779" s="2" t="s">
        <v>28</v>
      </c>
      <c r="E779" s="155" t="s">
        <v>684</v>
      </c>
      <c r="F779" s="155"/>
      <c r="G779" s="115">
        <v>29.9</v>
      </c>
      <c r="H779" s="45">
        <f t="shared" si="51"/>
        <v>4485</v>
      </c>
    </row>
    <row r="780" spans="1:8">
      <c r="A780" s="156" t="s">
        <v>581</v>
      </c>
      <c r="B780" s="156"/>
      <c r="C780" s="156"/>
      <c r="D780" s="156"/>
      <c r="E780" s="156"/>
      <c r="F780" s="156"/>
      <c r="G780" s="156"/>
      <c r="H780" s="108">
        <f>SUM(H777:H779)</f>
        <v>30160.5</v>
      </c>
    </row>
    <row r="781" spans="1:8">
      <c r="A781" s="158" t="s">
        <v>188</v>
      </c>
      <c r="B781" s="159"/>
      <c r="C781" s="159"/>
      <c r="D781" s="159"/>
      <c r="E781" s="159"/>
      <c r="F781" s="159"/>
      <c r="G781" s="159"/>
      <c r="H781" s="160"/>
    </row>
    <row r="782" spans="1:8" ht="21" customHeight="1">
      <c r="A782" s="104" t="s">
        <v>1</v>
      </c>
      <c r="B782" s="103" t="s">
        <v>79</v>
      </c>
      <c r="C782" s="103" t="s">
        <v>114</v>
      </c>
      <c r="D782" s="103" t="s">
        <v>0</v>
      </c>
      <c r="E782" s="154" t="s">
        <v>27</v>
      </c>
      <c r="F782" s="154"/>
      <c r="G782" s="103" t="s">
        <v>6</v>
      </c>
      <c r="H782" s="111" t="s">
        <v>486</v>
      </c>
    </row>
    <row r="783" spans="1:8" ht="89.25">
      <c r="A783" s="2">
        <v>25</v>
      </c>
      <c r="B783" s="102" t="s">
        <v>189</v>
      </c>
      <c r="C783" s="2">
        <v>3450</v>
      </c>
      <c r="D783" s="2" t="s">
        <v>28</v>
      </c>
      <c r="E783" s="155" t="s">
        <v>685</v>
      </c>
      <c r="F783" s="155"/>
      <c r="G783" s="115">
        <v>17.23</v>
      </c>
      <c r="H783" s="45">
        <f t="shared" si="51"/>
        <v>59443.5</v>
      </c>
    </row>
    <row r="784" spans="1:8" ht="89.25">
      <c r="A784" s="2">
        <v>26</v>
      </c>
      <c r="B784" s="102" t="s">
        <v>190</v>
      </c>
      <c r="C784" s="2">
        <v>3450</v>
      </c>
      <c r="D784" s="2" t="s">
        <v>28</v>
      </c>
      <c r="E784" s="155" t="s">
        <v>686</v>
      </c>
      <c r="F784" s="155"/>
      <c r="G784" s="115">
        <v>23.95</v>
      </c>
      <c r="H784" s="45">
        <f t="shared" si="51"/>
        <v>82627.5</v>
      </c>
    </row>
    <row r="785" spans="1:9">
      <c r="A785" s="156" t="s">
        <v>587</v>
      </c>
      <c r="B785" s="156"/>
      <c r="C785" s="156"/>
      <c r="D785" s="156"/>
      <c r="E785" s="156"/>
      <c r="F785" s="156"/>
      <c r="G785" s="156"/>
      <c r="H785" s="108">
        <f>SUM(H783:H784)</f>
        <v>142071</v>
      </c>
    </row>
    <row r="786" spans="1:9">
      <c r="A786" s="156" t="s">
        <v>588</v>
      </c>
      <c r="B786" s="156"/>
      <c r="C786" s="156"/>
      <c r="D786" s="156"/>
      <c r="E786" s="156"/>
      <c r="F786" s="156"/>
      <c r="G786" s="156"/>
      <c r="H786" s="108">
        <f>SUM(H738,H744,H752,H756,H762,H768,H774,H780,H785)</f>
        <v>452224.4</v>
      </c>
      <c r="I786" s="58">
        <v>452224.4</v>
      </c>
    </row>
    <row r="787" spans="1:9" ht="12.75" customHeight="1">
      <c r="A787" s="162" t="s">
        <v>515</v>
      </c>
      <c r="B787" s="163"/>
      <c r="C787" s="163"/>
      <c r="D787" s="163"/>
      <c r="E787" s="163"/>
      <c r="F787" s="163"/>
      <c r="G787" s="163"/>
      <c r="H787" s="164"/>
    </row>
    <row r="788" spans="1:9">
      <c r="A788" s="158" t="s">
        <v>89</v>
      </c>
      <c r="B788" s="159"/>
      <c r="C788" s="159"/>
      <c r="D788" s="159"/>
      <c r="E788" s="159"/>
      <c r="F788" s="159"/>
      <c r="G788" s="159"/>
      <c r="H788" s="160"/>
    </row>
    <row r="789" spans="1:9">
      <c r="A789" s="111" t="s">
        <v>1</v>
      </c>
      <c r="B789" s="112" t="s">
        <v>79</v>
      </c>
      <c r="C789" s="112" t="s">
        <v>114</v>
      </c>
      <c r="D789" s="112" t="s">
        <v>0</v>
      </c>
      <c r="E789" s="154" t="s">
        <v>27</v>
      </c>
      <c r="F789" s="154"/>
      <c r="G789" s="112" t="s">
        <v>6</v>
      </c>
      <c r="H789" s="111" t="s">
        <v>486</v>
      </c>
    </row>
    <row r="790" spans="1:9" ht="216.75">
      <c r="A790" s="2">
        <v>1</v>
      </c>
      <c r="B790" s="77" t="s">
        <v>298</v>
      </c>
      <c r="C790" s="36">
        <v>19</v>
      </c>
      <c r="D790" s="16" t="s">
        <v>82</v>
      </c>
      <c r="E790" s="155" t="s">
        <v>687</v>
      </c>
      <c r="F790" s="155"/>
      <c r="G790" s="115">
        <v>140.75</v>
      </c>
      <c r="H790" s="45">
        <f t="shared" ref="H790:H820" si="52">C790*G790</f>
        <v>2674.25</v>
      </c>
    </row>
    <row r="791" spans="1:9" ht="216.75">
      <c r="A791" s="2">
        <v>2</v>
      </c>
      <c r="B791" s="77" t="s">
        <v>417</v>
      </c>
      <c r="C791" s="36">
        <v>19</v>
      </c>
      <c r="D791" s="16" t="s">
        <v>82</v>
      </c>
      <c r="E791" s="155" t="s">
        <v>688</v>
      </c>
      <c r="F791" s="155"/>
      <c r="G791" s="115">
        <v>144.01</v>
      </c>
      <c r="H791" s="45">
        <f t="shared" si="52"/>
        <v>2736.1899999999996</v>
      </c>
    </row>
    <row r="792" spans="1:9">
      <c r="A792" s="156" t="s">
        <v>583</v>
      </c>
      <c r="B792" s="156"/>
      <c r="C792" s="156"/>
      <c r="D792" s="156"/>
      <c r="E792" s="156"/>
      <c r="F792" s="156"/>
      <c r="G792" s="156"/>
      <c r="H792" s="108">
        <f>SUM(H790:H791)</f>
        <v>5410.44</v>
      </c>
    </row>
    <row r="793" spans="1:9">
      <c r="A793" s="158" t="s">
        <v>415</v>
      </c>
      <c r="B793" s="159"/>
      <c r="C793" s="159"/>
      <c r="D793" s="159"/>
      <c r="E793" s="159"/>
      <c r="F793" s="159"/>
      <c r="G793" s="159"/>
      <c r="H793" s="160"/>
    </row>
    <row r="794" spans="1:9" s="126" customFormat="1">
      <c r="A794" s="132" t="s">
        <v>1</v>
      </c>
      <c r="B794" s="131" t="s">
        <v>79</v>
      </c>
      <c r="C794" s="131" t="s">
        <v>114</v>
      </c>
      <c r="D794" s="131" t="s">
        <v>0</v>
      </c>
      <c r="E794" s="154" t="s">
        <v>27</v>
      </c>
      <c r="F794" s="154"/>
      <c r="G794" s="131" t="s">
        <v>6</v>
      </c>
      <c r="H794" s="132" t="s">
        <v>486</v>
      </c>
    </row>
    <row r="795" spans="1:9" ht="114.75">
      <c r="A795" s="2">
        <v>3</v>
      </c>
      <c r="B795" s="77" t="s">
        <v>321</v>
      </c>
      <c r="C795" s="32">
        <v>84</v>
      </c>
      <c r="D795" s="16" t="s">
        <v>28</v>
      </c>
      <c r="E795" s="155" t="s">
        <v>689</v>
      </c>
      <c r="F795" s="155"/>
      <c r="G795" s="115">
        <v>25.75</v>
      </c>
      <c r="H795" s="45">
        <f t="shared" si="52"/>
        <v>2163</v>
      </c>
    </row>
    <row r="796" spans="1:9" ht="102">
      <c r="A796" s="2">
        <v>4</v>
      </c>
      <c r="B796" s="77" t="s">
        <v>416</v>
      </c>
      <c r="C796" s="32">
        <v>84</v>
      </c>
      <c r="D796" s="16" t="s">
        <v>28</v>
      </c>
      <c r="E796" s="155" t="s">
        <v>690</v>
      </c>
      <c r="F796" s="155"/>
      <c r="G796" s="115">
        <v>45.56</v>
      </c>
      <c r="H796" s="45">
        <f t="shared" si="52"/>
        <v>3827.04</v>
      </c>
    </row>
    <row r="797" spans="1:9" ht="102">
      <c r="A797" s="2">
        <v>5</v>
      </c>
      <c r="B797" s="77" t="s">
        <v>230</v>
      </c>
      <c r="C797" s="35">
        <v>84</v>
      </c>
      <c r="D797" s="16" t="s">
        <v>28</v>
      </c>
      <c r="E797" s="155" t="s">
        <v>689</v>
      </c>
      <c r="F797" s="155"/>
      <c r="G797" s="115">
        <v>25.75</v>
      </c>
      <c r="H797" s="45">
        <f t="shared" si="52"/>
        <v>2163</v>
      </c>
    </row>
    <row r="798" spans="1:9">
      <c r="A798" s="156" t="s">
        <v>575</v>
      </c>
      <c r="B798" s="156"/>
      <c r="C798" s="156"/>
      <c r="D798" s="156"/>
      <c r="E798" s="156"/>
      <c r="F798" s="156"/>
      <c r="G798" s="156"/>
      <c r="H798" s="108">
        <f>SUM(H795:H797)</f>
        <v>8153.04</v>
      </c>
    </row>
    <row r="799" spans="1:9">
      <c r="A799" s="158" t="s">
        <v>93</v>
      </c>
      <c r="B799" s="159"/>
      <c r="C799" s="159"/>
      <c r="D799" s="159"/>
      <c r="E799" s="159"/>
      <c r="F799" s="159"/>
      <c r="G799" s="159"/>
      <c r="H799" s="160"/>
    </row>
    <row r="800" spans="1:9" s="126" customFormat="1">
      <c r="A800" s="134" t="s">
        <v>1</v>
      </c>
      <c r="B800" s="133" t="s">
        <v>79</v>
      </c>
      <c r="C800" s="133" t="s">
        <v>114</v>
      </c>
      <c r="D800" s="133" t="s">
        <v>0</v>
      </c>
      <c r="E800" s="154" t="s">
        <v>27</v>
      </c>
      <c r="F800" s="154"/>
      <c r="G800" s="133" t="s">
        <v>6</v>
      </c>
      <c r="H800" s="134" t="s">
        <v>486</v>
      </c>
    </row>
    <row r="801" spans="1:8" ht="89.25">
      <c r="A801" s="2">
        <v>6</v>
      </c>
      <c r="B801" s="77" t="s">
        <v>294</v>
      </c>
      <c r="C801" s="32">
        <v>75</v>
      </c>
      <c r="D801" s="16" t="s">
        <v>28</v>
      </c>
      <c r="E801" s="155" t="s">
        <v>691</v>
      </c>
      <c r="F801" s="155"/>
      <c r="G801" s="115">
        <v>150</v>
      </c>
      <c r="H801" s="45">
        <f t="shared" si="52"/>
        <v>11250</v>
      </c>
    </row>
    <row r="802" spans="1:8" ht="89.25">
      <c r="A802" s="2">
        <v>7</v>
      </c>
      <c r="B802" s="102" t="s">
        <v>185</v>
      </c>
      <c r="C802" s="2">
        <v>75</v>
      </c>
      <c r="D802" s="2" t="s">
        <v>28</v>
      </c>
      <c r="E802" s="155" t="s">
        <v>692</v>
      </c>
      <c r="F802" s="155"/>
      <c r="G802" s="115">
        <v>199.57</v>
      </c>
      <c r="H802" s="45">
        <f t="shared" si="52"/>
        <v>14967.75</v>
      </c>
    </row>
    <row r="803" spans="1:8" ht="51">
      <c r="A803" s="2">
        <v>8</v>
      </c>
      <c r="B803" s="77" t="s">
        <v>231</v>
      </c>
      <c r="C803" s="32">
        <v>150</v>
      </c>
      <c r="D803" s="16" t="s">
        <v>28</v>
      </c>
      <c r="E803" s="155" t="s">
        <v>684</v>
      </c>
      <c r="F803" s="155"/>
      <c r="G803" s="115">
        <v>29.9</v>
      </c>
      <c r="H803" s="45">
        <f t="shared" si="52"/>
        <v>4485</v>
      </c>
    </row>
    <row r="804" spans="1:8">
      <c r="A804" s="156" t="s">
        <v>585</v>
      </c>
      <c r="B804" s="156"/>
      <c r="C804" s="156"/>
      <c r="D804" s="156"/>
      <c r="E804" s="156"/>
      <c r="F804" s="156"/>
      <c r="G804" s="156"/>
      <c r="H804" s="108">
        <f>SUM(H801:H803)</f>
        <v>30702.75</v>
      </c>
    </row>
    <row r="805" spans="1:8">
      <c r="A805" s="158" t="s">
        <v>95</v>
      </c>
      <c r="B805" s="159"/>
      <c r="C805" s="159"/>
      <c r="D805" s="159"/>
      <c r="E805" s="159"/>
      <c r="F805" s="159"/>
      <c r="G805" s="159"/>
      <c r="H805" s="160"/>
    </row>
    <row r="806" spans="1:8" s="126" customFormat="1">
      <c r="A806" s="134" t="s">
        <v>1</v>
      </c>
      <c r="B806" s="133" t="s">
        <v>79</v>
      </c>
      <c r="C806" s="133" t="s">
        <v>114</v>
      </c>
      <c r="D806" s="133" t="s">
        <v>0</v>
      </c>
      <c r="E806" s="154" t="s">
        <v>27</v>
      </c>
      <c r="F806" s="154"/>
      <c r="G806" s="133" t="s">
        <v>6</v>
      </c>
      <c r="H806" s="134" t="s">
        <v>486</v>
      </c>
    </row>
    <row r="807" spans="1:8" ht="89.25">
      <c r="A807" s="2">
        <v>9</v>
      </c>
      <c r="B807" s="77" t="s">
        <v>295</v>
      </c>
      <c r="C807" s="32">
        <v>75</v>
      </c>
      <c r="D807" s="16" t="s">
        <v>28</v>
      </c>
      <c r="E807" s="155" t="s">
        <v>693</v>
      </c>
      <c r="F807" s="155"/>
      <c r="G807" s="115">
        <v>146.25</v>
      </c>
      <c r="H807" s="45">
        <f t="shared" si="52"/>
        <v>10968.75</v>
      </c>
    </row>
    <row r="808" spans="1:8" ht="89.25">
      <c r="A808" s="2">
        <v>10</v>
      </c>
      <c r="B808" s="102" t="s">
        <v>187</v>
      </c>
      <c r="C808" s="2">
        <v>75</v>
      </c>
      <c r="D808" s="2" t="s">
        <v>28</v>
      </c>
      <c r="E808" s="155" t="s">
        <v>694</v>
      </c>
      <c r="F808" s="155"/>
      <c r="G808" s="115">
        <v>194.01</v>
      </c>
      <c r="H808" s="45">
        <f t="shared" si="52"/>
        <v>14550.75</v>
      </c>
    </row>
    <row r="809" spans="1:8" ht="51">
      <c r="A809" s="2">
        <v>11</v>
      </c>
      <c r="B809" s="102" t="s">
        <v>231</v>
      </c>
      <c r="C809" s="2">
        <v>150</v>
      </c>
      <c r="D809" s="2" t="s">
        <v>28</v>
      </c>
      <c r="E809" s="155" t="s">
        <v>684</v>
      </c>
      <c r="F809" s="155"/>
      <c r="G809" s="115">
        <v>29.9</v>
      </c>
      <c r="H809" s="45">
        <f t="shared" si="52"/>
        <v>4485</v>
      </c>
    </row>
    <row r="810" spans="1:8">
      <c r="A810" s="156" t="s">
        <v>579</v>
      </c>
      <c r="B810" s="156"/>
      <c r="C810" s="156"/>
      <c r="D810" s="156"/>
      <c r="E810" s="156"/>
      <c r="F810" s="156"/>
      <c r="G810" s="156"/>
      <c r="H810" s="108">
        <f>SUM(H807:H809)</f>
        <v>30004.5</v>
      </c>
    </row>
    <row r="811" spans="1:8">
      <c r="A811" s="158" t="s">
        <v>156</v>
      </c>
      <c r="B811" s="159"/>
      <c r="C811" s="159"/>
      <c r="D811" s="159"/>
      <c r="E811" s="159"/>
      <c r="F811" s="159"/>
      <c r="G811" s="159"/>
      <c r="H811" s="160"/>
    </row>
    <row r="812" spans="1:8" s="126" customFormat="1">
      <c r="A812" s="134" t="s">
        <v>1</v>
      </c>
      <c r="B812" s="133" t="s">
        <v>79</v>
      </c>
      <c r="C812" s="133" t="s">
        <v>114</v>
      </c>
      <c r="D812" s="133" t="s">
        <v>0</v>
      </c>
      <c r="E812" s="154" t="s">
        <v>27</v>
      </c>
      <c r="F812" s="154"/>
      <c r="G812" s="133" t="s">
        <v>6</v>
      </c>
      <c r="H812" s="134" t="s">
        <v>486</v>
      </c>
    </row>
    <row r="813" spans="1:8" ht="102">
      <c r="A813" s="2">
        <v>12</v>
      </c>
      <c r="B813" s="102" t="s">
        <v>296</v>
      </c>
      <c r="C813" s="2">
        <v>75</v>
      </c>
      <c r="D813" s="2" t="s">
        <v>28</v>
      </c>
      <c r="E813" s="155" t="s">
        <v>695</v>
      </c>
      <c r="F813" s="155"/>
      <c r="G813" s="115">
        <v>148.76</v>
      </c>
      <c r="H813" s="45">
        <f t="shared" si="52"/>
        <v>11157</v>
      </c>
    </row>
    <row r="814" spans="1:8" ht="102">
      <c r="A814" s="2">
        <v>13</v>
      </c>
      <c r="B814" s="102" t="s">
        <v>297</v>
      </c>
      <c r="C814" s="2">
        <v>75</v>
      </c>
      <c r="D814" s="2" t="s">
        <v>28</v>
      </c>
      <c r="E814" s="155" t="s">
        <v>683</v>
      </c>
      <c r="F814" s="155"/>
      <c r="G814" s="115">
        <v>193.58</v>
      </c>
      <c r="H814" s="45">
        <f t="shared" si="52"/>
        <v>14518.500000000002</v>
      </c>
    </row>
    <row r="815" spans="1:8" ht="51">
      <c r="A815" s="2">
        <v>14</v>
      </c>
      <c r="B815" s="102" t="s">
        <v>231</v>
      </c>
      <c r="C815" s="2">
        <v>150</v>
      </c>
      <c r="D815" s="2" t="s">
        <v>28</v>
      </c>
      <c r="E815" s="155" t="s">
        <v>684</v>
      </c>
      <c r="F815" s="155"/>
      <c r="G815" s="115">
        <v>29.9</v>
      </c>
      <c r="H815" s="45">
        <f t="shared" si="52"/>
        <v>4485</v>
      </c>
    </row>
    <row r="816" spans="1:8">
      <c r="A816" s="156" t="s">
        <v>581</v>
      </c>
      <c r="B816" s="156"/>
      <c r="C816" s="156"/>
      <c r="D816" s="156"/>
      <c r="E816" s="156"/>
      <c r="F816" s="156"/>
      <c r="G816" s="156"/>
      <c r="H816" s="108">
        <f>SUM(H813:H815)</f>
        <v>30160.5</v>
      </c>
    </row>
    <row r="817" spans="1:9">
      <c r="A817" s="158" t="s">
        <v>188</v>
      </c>
      <c r="B817" s="159"/>
      <c r="C817" s="159"/>
      <c r="D817" s="159"/>
      <c r="E817" s="159"/>
      <c r="F817" s="159"/>
      <c r="G817" s="159"/>
      <c r="H817" s="160"/>
    </row>
    <row r="818" spans="1:9" s="126" customFormat="1">
      <c r="A818" s="134" t="s">
        <v>1</v>
      </c>
      <c r="B818" s="133" t="s">
        <v>79</v>
      </c>
      <c r="C818" s="133" t="s">
        <v>114</v>
      </c>
      <c r="D818" s="133" t="s">
        <v>0</v>
      </c>
      <c r="E818" s="154" t="s">
        <v>27</v>
      </c>
      <c r="F818" s="154"/>
      <c r="G818" s="133" t="s">
        <v>6</v>
      </c>
      <c r="H818" s="134" t="s">
        <v>486</v>
      </c>
    </row>
    <row r="819" spans="1:9" ht="89.25">
      <c r="A819" s="2">
        <v>15</v>
      </c>
      <c r="B819" s="102" t="s">
        <v>189</v>
      </c>
      <c r="C819" s="2">
        <v>2090</v>
      </c>
      <c r="D819" s="2" t="s">
        <v>28</v>
      </c>
      <c r="E819" s="155" t="s">
        <v>696</v>
      </c>
      <c r="F819" s="155"/>
      <c r="G819" s="115">
        <v>17.23</v>
      </c>
      <c r="H819" s="45">
        <f t="shared" si="52"/>
        <v>36010.700000000004</v>
      </c>
    </row>
    <row r="820" spans="1:9" ht="89.25">
      <c r="A820" s="2">
        <v>16</v>
      </c>
      <c r="B820" s="102" t="s">
        <v>190</v>
      </c>
      <c r="C820" s="2">
        <v>2090</v>
      </c>
      <c r="D820" s="2" t="s">
        <v>28</v>
      </c>
      <c r="E820" s="155" t="s">
        <v>697</v>
      </c>
      <c r="F820" s="155"/>
      <c r="G820" s="115">
        <v>23.95</v>
      </c>
      <c r="H820" s="45">
        <f t="shared" si="52"/>
        <v>50055.5</v>
      </c>
    </row>
    <row r="821" spans="1:9">
      <c r="A821" s="156" t="s">
        <v>587</v>
      </c>
      <c r="B821" s="156"/>
      <c r="C821" s="156"/>
      <c r="D821" s="156"/>
      <c r="E821" s="156"/>
      <c r="F821" s="156"/>
      <c r="G821" s="156"/>
      <c r="H821" s="108">
        <f>SUM(H819:H820)</f>
        <v>86066.200000000012</v>
      </c>
    </row>
    <row r="822" spans="1:9">
      <c r="A822" s="156" t="s">
        <v>589</v>
      </c>
      <c r="B822" s="156"/>
      <c r="C822" s="156"/>
      <c r="D822" s="156"/>
      <c r="E822" s="156"/>
      <c r="F822" s="156"/>
      <c r="G822" s="156"/>
      <c r="H822" s="108">
        <f>SUM(H792,H798,H804,H810,H816,H821)</f>
        <v>190497.43</v>
      </c>
      <c r="I822" s="58"/>
    </row>
    <row r="823" spans="1:9" s="126" customFormat="1">
      <c r="A823" s="161" t="s">
        <v>418</v>
      </c>
      <c r="B823" s="161"/>
      <c r="C823" s="161"/>
      <c r="D823" s="161"/>
      <c r="E823" s="161"/>
      <c r="F823" s="161"/>
      <c r="G823" s="161"/>
      <c r="H823" s="113">
        <f>SUM(H732,H786,H822)</f>
        <v>979178.29</v>
      </c>
      <c r="I823" s="58"/>
    </row>
    <row r="824" spans="1:9">
      <c r="A824" s="2"/>
      <c r="B824" s="41"/>
      <c r="C824" s="16"/>
      <c r="D824" s="16"/>
      <c r="E824" s="155"/>
      <c r="F824" s="155"/>
      <c r="G824" s="44"/>
      <c r="H824" s="45"/>
    </row>
    <row r="825" spans="1:9">
      <c r="A825" s="80"/>
      <c r="B825" s="80"/>
      <c r="C825" s="80"/>
      <c r="D825" s="80"/>
      <c r="E825" s="80"/>
      <c r="F825" s="80"/>
      <c r="G825" s="80"/>
      <c r="H825" s="80"/>
    </row>
    <row r="826" spans="1:9" ht="20.25" customHeight="1">
      <c r="A826" s="191" t="s">
        <v>419</v>
      </c>
      <c r="B826" s="191"/>
      <c r="C826" s="191"/>
      <c r="D826" s="191"/>
      <c r="E826" s="191"/>
      <c r="F826" s="191"/>
      <c r="G826" s="191"/>
      <c r="H826" s="191"/>
    </row>
    <row r="827" spans="1:9" ht="15.75" customHeight="1">
      <c r="A827" s="157" t="s">
        <v>516</v>
      </c>
      <c r="B827" s="157"/>
      <c r="C827" s="157"/>
      <c r="D827" s="157"/>
      <c r="E827" s="157"/>
      <c r="F827" s="157"/>
      <c r="G827" s="157"/>
      <c r="H827" s="157"/>
    </row>
    <row r="828" spans="1:9" ht="16.5" customHeight="1">
      <c r="A828" s="192" t="s">
        <v>110</v>
      </c>
      <c r="B828" s="192"/>
      <c r="C828" s="192"/>
      <c r="D828" s="192"/>
      <c r="E828" s="192"/>
      <c r="F828" s="192"/>
      <c r="G828" s="192"/>
      <c r="H828" s="192"/>
    </row>
    <row r="829" spans="1:9" ht="31.5" customHeight="1">
      <c r="A829" s="38" t="s">
        <v>1</v>
      </c>
      <c r="B829" s="38" t="s">
        <v>107</v>
      </c>
      <c r="C829" s="38" t="s">
        <v>232</v>
      </c>
      <c r="D829" s="154" t="s">
        <v>300</v>
      </c>
      <c r="E829" s="154" t="s">
        <v>27</v>
      </c>
      <c r="F829" s="154"/>
      <c r="G829" s="154" t="s">
        <v>109</v>
      </c>
      <c r="H829" s="154" t="s">
        <v>14</v>
      </c>
    </row>
    <row r="830" spans="1:9" ht="30" customHeight="1">
      <c r="A830" s="187" t="s">
        <v>108</v>
      </c>
      <c r="B830" s="187"/>
      <c r="C830" s="91">
        <v>30</v>
      </c>
      <c r="D830" s="154"/>
      <c r="E830" s="187" t="s">
        <v>427</v>
      </c>
      <c r="F830" s="187"/>
      <c r="G830" s="154"/>
      <c r="H830" s="154"/>
    </row>
    <row r="831" spans="1:9">
      <c r="A831" s="2">
        <v>1</v>
      </c>
      <c r="B831" s="41" t="s">
        <v>192</v>
      </c>
      <c r="C831" s="16">
        <v>8</v>
      </c>
      <c r="D831" s="44">
        <v>220</v>
      </c>
      <c r="E831" s="188" t="s">
        <v>421</v>
      </c>
      <c r="F831" s="189"/>
      <c r="G831" s="44">
        <f>C831*D831</f>
        <v>1760</v>
      </c>
      <c r="H831" s="120">
        <f>12*G831</f>
        <v>21120</v>
      </c>
    </row>
    <row r="832" spans="1:9">
      <c r="A832" s="2">
        <v>2</v>
      </c>
      <c r="B832" s="41" t="s">
        <v>193</v>
      </c>
      <c r="C832" s="16">
        <v>8</v>
      </c>
      <c r="D832" s="44">
        <v>220</v>
      </c>
      <c r="E832" s="188" t="s">
        <v>422</v>
      </c>
      <c r="F832" s="189"/>
      <c r="G832" s="44">
        <f t="shared" ref="G832:G836" si="53">C832*D832</f>
        <v>1760</v>
      </c>
      <c r="H832" s="120">
        <f t="shared" ref="H832:H836" si="54">12*G832</f>
        <v>21120</v>
      </c>
    </row>
    <row r="833" spans="1:8" ht="25.5">
      <c r="A833" s="2">
        <v>3</v>
      </c>
      <c r="B833" s="41" t="s">
        <v>194</v>
      </c>
      <c r="C833" s="92">
        <v>4</v>
      </c>
      <c r="D833" s="44">
        <v>220</v>
      </c>
      <c r="E833" s="188" t="s">
        <v>423</v>
      </c>
      <c r="F833" s="189"/>
      <c r="G833" s="44">
        <f t="shared" si="53"/>
        <v>880</v>
      </c>
      <c r="H833" s="120">
        <f t="shared" si="54"/>
        <v>10560</v>
      </c>
    </row>
    <row r="834" spans="1:8" ht="25.5">
      <c r="A834" s="2">
        <v>4</v>
      </c>
      <c r="B834" s="41" t="s">
        <v>195</v>
      </c>
      <c r="C834" s="92">
        <v>4</v>
      </c>
      <c r="D834" s="44">
        <v>220</v>
      </c>
      <c r="E834" s="188" t="s">
        <v>424</v>
      </c>
      <c r="F834" s="189"/>
      <c r="G834" s="44">
        <f t="shared" si="53"/>
        <v>880</v>
      </c>
      <c r="H834" s="120">
        <f t="shared" si="54"/>
        <v>10560</v>
      </c>
    </row>
    <row r="835" spans="1:8">
      <c r="A835" s="2">
        <v>5</v>
      </c>
      <c r="B835" s="41" t="s">
        <v>200</v>
      </c>
      <c r="C835" s="21">
        <v>450</v>
      </c>
      <c r="D835" s="121">
        <v>11.25</v>
      </c>
      <c r="E835" s="190" t="s">
        <v>425</v>
      </c>
      <c r="F835" s="189"/>
      <c r="G835" s="44">
        <f t="shared" si="53"/>
        <v>5062.5</v>
      </c>
      <c r="H835" s="120">
        <f t="shared" si="54"/>
        <v>60750</v>
      </c>
    </row>
    <row r="836" spans="1:8">
      <c r="A836" s="2">
        <v>6</v>
      </c>
      <c r="B836" s="41" t="s">
        <v>199</v>
      </c>
      <c r="C836" s="21">
        <v>450</v>
      </c>
      <c r="D836" s="121">
        <v>11.25</v>
      </c>
      <c r="E836" s="190" t="s">
        <v>426</v>
      </c>
      <c r="F836" s="189"/>
      <c r="G836" s="44">
        <f t="shared" si="53"/>
        <v>5062.5</v>
      </c>
      <c r="H836" s="120">
        <f t="shared" si="54"/>
        <v>60750</v>
      </c>
    </row>
    <row r="837" spans="1:8" ht="16.5" customHeight="1">
      <c r="A837" s="156" t="s">
        <v>597</v>
      </c>
      <c r="B837" s="156"/>
      <c r="C837" s="156"/>
      <c r="D837" s="156"/>
      <c r="E837" s="156"/>
      <c r="F837" s="156"/>
      <c r="G837" s="108">
        <f>SUM(G831:G836)</f>
        <v>15405</v>
      </c>
      <c r="H837" s="108">
        <f>SUM(H831:H836)</f>
        <v>184860</v>
      </c>
    </row>
    <row r="838" spans="1:8">
      <c r="A838" s="157" t="s">
        <v>517</v>
      </c>
      <c r="B838" s="157"/>
      <c r="C838" s="157"/>
      <c r="D838" s="157"/>
      <c r="E838" s="157"/>
      <c r="F838" s="157"/>
      <c r="G838" s="157"/>
      <c r="H838" s="157"/>
    </row>
    <row r="839" spans="1:8" ht="16.5" customHeight="1">
      <c r="A839" s="192" t="s">
        <v>110</v>
      </c>
      <c r="B839" s="192"/>
      <c r="C839" s="192"/>
      <c r="D839" s="192"/>
      <c r="E839" s="192"/>
      <c r="F839" s="192"/>
      <c r="G839" s="192"/>
      <c r="H839" s="192"/>
    </row>
    <row r="840" spans="1:8" ht="33" customHeight="1">
      <c r="A840" s="38" t="s">
        <v>1</v>
      </c>
      <c r="B840" s="38" t="s">
        <v>107</v>
      </c>
      <c r="C840" s="38" t="s">
        <v>232</v>
      </c>
      <c r="D840" s="193" t="s">
        <v>300</v>
      </c>
      <c r="E840" s="154" t="s">
        <v>27</v>
      </c>
      <c r="F840" s="154"/>
      <c r="G840" s="154" t="s">
        <v>109</v>
      </c>
      <c r="H840" s="154" t="s">
        <v>14</v>
      </c>
    </row>
    <row r="841" spans="1:8" ht="33" customHeight="1">
      <c r="A841" s="187" t="s">
        <v>108</v>
      </c>
      <c r="B841" s="187"/>
      <c r="C841" s="91">
        <v>32</v>
      </c>
      <c r="D841" s="194"/>
      <c r="E841" s="187" t="s">
        <v>428</v>
      </c>
      <c r="F841" s="187"/>
      <c r="G841" s="154"/>
      <c r="H841" s="154"/>
    </row>
    <row r="842" spans="1:8" ht="78.75" customHeight="1">
      <c r="A842" s="2">
        <v>1</v>
      </c>
      <c r="B842" s="41" t="s">
        <v>192</v>
      </c>
      <c r="C842" s="16">
        <v>8</v>
      </c>
      <c r="D842" s="44">
        <v>220</v>
      </c>
      <c r="E842" s="188" t="s">
        <v>429</v>
      </c>
      <c r="F842" s="189"/>
      <c r="G842" s="44">
        <v>1760</v>
      </c>
      <c r="H842" s="120">
        <f t="shared" ref="H842:H847" si="55">12*G842</f>
        <v>21120</v>
      </c>
    </row>
    <row r="843" spans="1:8" ht="84" customHeight="1">
      <c r="A843" s="2">
        <v>2</v>
      </c>
      <c r="B843" s="41" t="s">
        <v>193</v>
      </c>
      <c r="C843" s="16">
        <v>8</v>
      </c>
      <c r="D843" s="44">
        <v>220</v>
      </c>
      <c r="E843" s="188" t="s">
        <v>430</v>
      </c>
      <c r="F843" s="189"/>
      <c r="G843" s="44">
        <v>1760</v>
      </c>
      <c r="H843" s="120">
        <f t="shared" si="55"/>
        <v>21120</v>
      </c>
    </row>
    <row r="844" spans="1:8" ht="82.5" customHeight="1">
      <c r="A844" s="2">
        <v>3</v>
      </c>
      <c r="B844" s="41" t="s">
        <v>194</v>
      </c>
      <c r="C844" s="92">
        <v>4</v>
      </c>
      <c r="D844" s="44">
        <v>220</v>
      </c>
      <c r="E844" s="188" t="s">
        <v>423</v>
      </c>
      <c r="F844" s="189"/>
      <c r="G844" s="44">
        <v>880</v>
      </c>
      <c r="H844" s="120">
        <f t="shared" si="55"/>
        <v>10560</v>
      </c>
    </row>
    <row r="845" spans="1:8" ht="79.5" customHeight="1">
      <c r="A845" s="2">
        <v>4</v>
      </c>
      <c r="B845" s="41" t="s">
        <v>195</v>
      </c>
      <c r="C845" s="92">
        <v>4</v>
      </c>
      <c r="D845" s="44">
        <v>220</v>
      </c>
      <c r="E845" s="188" t="s">
        <v>424</v>
      </c>
      <c r="F845" s="189"/>
      <c r="G845" s="44">
        <v>880</v>
      </c>
      <c r="H845" s="120">
        <f t="shared" si="55"/>
        <v>10560</v>
      </c>
    </row>
    <row r="846" spans="1:8" ht="80.25" customHeight="1">
      <c r="A846" s="2">
        <v>5</v>
      </c>
      <c r="B846" s="41" t="s">
        <v>200</v>
      </c>
      <c r="C846" s="21">
        <v>512</v>
      </c>
      <c r="D846" s="121">
        <v>11.25</v>
      </c>
      <c r="E846" s="190" t="s">
        <v>431</v>
      </c>
      <c r="F846" s="189"/>
      <c r="G846" s="44">
        <v>5944.32</v>
      </c>
      <c r="H846" s="120">
        <f t="shared" si="55"/>
        <v>71331.839999999997</v>
      </c>
    </row>
    <row r="847" spans="1:8" ht="85.5" customHeight="1">
      <c r="A847" s="2">
        <v>6</v>
      </c>
      <c r="B847" s="41" t="s">
        <v>199</v>
      </c>
      <c r="C847" s="21">
        <v>512</v>
      </c>
      <c r="D847" s="121">
        <v>11.25</v>
      </c>
      <c r="E847" s="190" t="s">
        <v>432</v>
      </c>
      <c r="F847" s="189"/>
      <c r="G847" s="44">
        <v>6041.6</v>
      </c>
      <c r="H847" s="120">
        <f t="shared" si="55"/>
        <v>72499.200000000012</v>
      </c>
    </row>
    <row r="848" spans="1:8" ht="16.5" customHeight="1">
      <c r="A848" s="156" t="s">
        <v>598</v>
      </c>
      <c r="B848" s="156"/>
      <c r="C848" s="156"/>
      <c r="D848" s="156"/>
      <c r="E848" s="156"/>
      <c r="F848" s="156"/>
      <c r="G848" s="108">
        <f>SUM(G842:G847)</f>
        <v>17265.919999999998</v>
      </c>
      <c r="H848" s="108">
        <f>SUM(H842:H847)</f>
        <v>207191.04000000001</v>
      </c>
    </row>
    <row r="849" spans="1:8" ht="17.25" customHeight="1">
      <c r="A849" s="157" t="s">
        <v>518</v>
      </c>
      <c r="B849" s="157"/>
      <c r="C849" s="157"/>
      <c r="D849" s="157"/>
      <c r="E849" s="157"/>
      <c r="F849" s="157"/>
      <c r="G849" s="157"/>
      <c r="H849" s="157"/>
    </row>
    <row r="850" spans="1:8" ht="16.5" customHeight="1">
      <c r="A850" s="192" t="s">
        <v>110</v>
      </c>
      <c r="B850" s="192"/>
      <c r="C850" s="192"/>
      <c r="D850" s="192"/>
      <c r="E850" s="192"/>
      <c r="F850" s="192"/>
      <c r="G850" s="192"/>
      <c r="H850" s="192"/>
    </row>
    <row r="851" spans="1:8" ht="31.5" customHeight="1">
      <c r="A851" s="38" t="s">
        <v>1</v>
      </c>
      <c r="B851" s="38" t="s">
        <v>107</v>
      </c>
      <c r="C851" s="38" t="s">
        <v>232</v>
      </c>
      <c r="D851" s="154" t="s">
        <v>300</v>
      </c>
      <c r="E851" s="154" t="s">
        <v>27</v>
      </c>
      <c r="F851" s="154"/>
      <c r="G851" s="154" t="s">
        <v>109</v>
      </c>
      <c r="H851" s="154" t="s">
        <v>14</v>
      </c>
    </row>
    <row r="852" spans="1:8" ht="30" customHeight="1">
      <c r="A852" s="187" t="s">
        <v>108</v>
      </c>
      <c r="B852" s="187"/>
      <c r="C852" s="91">
        <v>30</v>
      </c>
      <c r="D852" s="154"/>
      <c r="E852" s="187" t="s">
        <v>427</v>
      </c>
      <c r="F852" s="187"/>
      <c r="G852" s="154"/>
      <c r="H852" s="154"/>
    </row>
    <row r="853" spans="1:8" ht="92.25" customHeight="1">
      <c r="A853" s="2">
        <v>1</v>
      </c>
      <c r="B853" s="41" t="s">
        <v>192</v>
      </c>
      <c r="C853" s="16">
        <v>8</v>
      </c>
      <c r="D853" s="44">
        <v>220</v>
      </c>
      <c r="E853" s="188" t="s">
        <v>421</v>
      </c>
      <c r="F853" s="189"/>
      <c r="G853" s="44">
        <v>1760</v>
      </c>
      <c r="H853" s="120">
        <f t="shared" ref="H853:H858" si="56">12*G853</f>
        <v>21120</v>
      </c>
    </row>
    <row r="854" spans="1:8" ht="92.25" customHeight="1">
      <c r="A854" s="2">
        <v>2</v>
      </c>
      <c r="B854" s="41" t="s">
        <v>193</v>
      </c>
      <c r="C854" s="16">
        <v>8</v>
      </c>
      <c r="D854" s="44">
        <v>220</v>
      </c>
      <c r="E854" s="188" t="s">
        <v>422</v>
      </c>
      <c r="F854" s="189"/>
      <c r="G854" s="44">
        <v>1760</v>
      </c>
      <c r="H854" s="120">
        <f t="shared" si="56"/>
        <v>21120</v>
      </c>
    </row>
    <row r="855" spans="1:8" ht="92.25" customHeight="1">
      <c r="A855" s="2">
        <v>3</v>
      </c>
      <c r="B855" s="41" t="s">
        <v>194</v>
      </c>
      <c r="C855" s="92">
        <v>4</v>
      </c>
      <c r="D855" s="44">
        <v>220</v>
      </c>
      <c r="E855" s="188" t="s">
        <v>423</v>
      </c>
      <c r="F855" s="189"/>
      <c r="G855" s="44">
        <v>880</v>
      </c>
      <c r="H855" s="120">
        <f t="shared" si="56"/>
        <v>10560</v>
      </c>
    </row>
    <row r="856" spans="1:8" ht="92.25" customHeight="1">
      <c r="A856" s="2">
        <v>4</v>
      </c>
      <c r="B856" s="41" t="s">
        <v>195</v>
      </c>
      <c r="C856" s="92">
        <v>4</v>
      </c>
      <c r="D856" s="44">
        <v>220</v>
      </c>
      <c r="E856" s="188" t="s">
        <v>424</v>
      </c>
      <c r="F856" s="189"/>
      <c r="G856" s="44">
        <v>880</v>
      </c>
      <c r="H856" s="120">
        <f t="shared" si="56"/>
        <v>10560</v>
      </c>
    </row>
    <row r="857" spans="1:8" ht="92.25" customHeight="1">
      <c r="A857" s="2">
        <v>5</v>
      </c>
      <c r="B857" s="41" t="s">
        <v>200</v>
      </c>
      <c r="C857" s="21">
        <v>450</v>
      </c>
      <c r="D857" s="121">
        <v>11.25</v>
      </c>
      <c r="E857" s="190" t="s">
        <v>425</v>
      </c>
      <c r="F857" s="189"/>
      <c r="G857" s="44">
        <v>5224.5</v>
      </c>
      <c r="H857" s="120">
        <f t="shared" si="56"/>
        <v>62694</v>
      </c>
    </row>
    <row r="858" spans="1:8" ht="92.25" customHeight="1">
      <c r="A858" s="2">
        <v>6</v>
      </c>
      <c r="B858" s="41" t="s">
        <v>199</v>
      </c>
      <c r="C858" s="21">
        <v>450</v>
      </c>
      <c r="D858" s="121">
        <v>11.25</v>
      </c>
      <c r="E858" s="190" t="s">
        <v>426</v>
      </c>
      <c r="F858" s="189"/>
      <c r="G858" s="44">
        <v>5310</v>
      </c>
      <c r="H858" s="120">
        <f t="shared" si="56"/>
        <v>63720</v>
      </c>
    </row>
    <row r="859" spans="1:8" ht="16.5" customHeight="1">
      <c r="A859" s="156" t="s">
        <v>599</v>
      </c>
      <c r="B859" s="156"/>
      <c r="C859" s="156"/>
      <c r="D859" s="156"/>
      <c r="E859" s="156"/>
      <c r="F859" s="156"/>
      <c r="G859" s="107">
        <f>SUM(G853:G858)</f>
        <v>15814.5</v>
      </c>
      <c r="H859" s="107">
        <f>SUM(H853:H858)</f>
        <v>189774</v>
      </c>
    </row>
    <row r="860" spans="1:8" ht="18.75" customHeight="1">
      <c r="A860" s="161" t="s">
        <v>420</v>
      </c>
      <c r="B860" s="161"/>
      <c r="C860" s="161"/>
      <c r="D860" s="161"/>
      <c r="E860" s="161"/>
      <c r="F860" s="161"/>
      <c r="G860" s="109">
        <f>SUM(G837,G848,G859)</f>
        <v>48485.42</v>
      </c>
      <c r="H860" s="109">
        <f>SUM(H837,H848,H859)</f>
        <v>581825.04</v>
      </c>
    </row>
    <row r="861" spans="1:8">
      <c r="A861" s="93"/>
      <c r="B861" s="94"/>
      <c r="C861" s="12"/>
      <c r="D861" s="12"/>
      <c r="E861" s="12"/>
      <c r="F861" s="12"/>
      <c r="G861" s="12"/>
      <c r="H861" s="12"/>
    </row>
    <row r="862" spans="1:8" ht="68.25" customHeight="1">
      <c r="A862" s="261" t="s">
        <v>198</v>
      </c>
      <c r="B862" s="155" t="s">
        <v>196</v>
      </c>
      <c r="C862" s="155"/>
      <c r="D862" s="155"/>
      <c r="E862" s="155"/>
      <c r="F862" s="155"/>
      <c r="G862" s="155"/>
      <c r="H862" s="155"/>
    </row>
    <row r="863" spans="1:8" ht="68.25" customHeight="1">
      <c r="A863" s="261"/>
      <c r="B863" s="155" t="s">
        <v>301</v>
      </c>
      <c r="C863" s="155"/>
      <c r="D863" s="155"/>
      <c r="E863" s="155"/>
      <c r="F863" s="155"/>
      <c r="G863" s="155"/>
      <c r="H863" s="155"/>
    </row>
    <row r="864" spans="1:8" ht="44.25" customHeight="1">
      <c r="A864" s="261"/>
      <c r="B864" s="155" t="s">
        <v>197</v>
      </c>
      <c r="C864" s="155"/>
      <c r="D864" s="155"/>
      <c r="E864" s="155"/>
      <c r="F864" s="155"/>
      <c r="G864" s="155"/>
      <c r="H864" s="155"/>
    </row>
    <row r="865" spans="2:8">
      <c r="B865" s="94"/>
    </row>
    <row r="866" spans="2:8" ht="13.5" thickBot="1"/>
    <row r="867" spans="2:8" ht="18" customHeight="1" thickBot="1">
      <c r="B867" s="202" t="s">
        <v>201</v>
      </c>
      <c r="C867" s="203"/>
      <c r="D867" s="203"/>
      <c r="E867" s="203"/>
      <c r="F867" s="204"/>
    </row>
    <row r="868" spans="2:8" ht="17.25" customHeight="1" thickBot="1">
      <c r="B868" s="205" t="s">
        <v>433</v>
      </c>
      <c r="C868" s="206"/>
      <c r="D868" s="206"/>
      <c r="E868" s="206"/>
      <c r="F868" s="207"/>
    </row>
    <row r="869" spans="2:8" ht="13.5" thickBot="1">
      <c r="B869" s="208" t="s">
        <v>98</v>
      </c>
      <c r="C869" s="209"/>
      <c r="D869" s="209"/>
      <c r="E869" s="210"/>
      <c r="F869" s="95" t="s">
        <v>88</v>
      </c>
      <c r="G869" s="96"/>
    </row>
    <row r="870" spans="2:8">
      <c r="B870" s="277" t="s">
        <v>319</v>
      </c>
      <c r="C870" s="278"/>
      <c r="D870" s="278"/>
      <c r="E870" s="278"/>
      <c r="F870" s="279"/>
      <c r="G870" s="96"/>
      <c r="H870" s="126"/>
    </row>
    <row r="871" spans="2:8" ht="13.5" thickBot="1">
      <c r="B871" s="199" t="s">
        <v>234</v>
      </c>
      <c r="C871" s="200"/>
      <c r="D871" s="200"/>
      <c r="E871" s="201"/>
      <c r="F871" s="148">
        <f>SUM(H12:H15)</f>
        <v>484264.86825599999</v>
      </c>
      <c r="G871" s="96"/>
      <c r="H871" s="126"/>
    </row>
    <row r="872" spans="2:8">
      <c r="B872" s="211" t="s">
        <v>111</v>
      </c>
      <c r="C872" s="212"/>
      <c r="D872" s="212"/>
      <c r="E872" s="212"/>
      <c r="F872" s="213"/>
      <c r="G872" s="96"/>
      <c r="H872" s="126"/>
    </row>
    <row r="873" spans="2:8">
      <c r="B873" s="195" t="s">
        <v>434</v>
      </c>
      <c r="C873" s="196"/>
      <c r="D873" s="196"/>
      <c r="E873" s="196"/>
      <c r="F873" s="147">
        <f>SUM(H22:H32)</f>
        <v>1613906.8196160002</v>
      </c>
      <c r="G873" s="96"/>
      <c r="H873" s="126"/>
    </row>
    <row r="874" spans="2:8">
      <c r="B874" s="195" t="s">
        <v>435</v>
      </c>
      <c r="C874" s="196"/>
      <c r="D874" s="196"/>
      <c r="E874" s="196"/>
      <c r="F874" s="149">
        <f>SUM(H36:H47)</f>
        <v>1911546.645216</v>
      </c>
      <c r="G874" s="96"/>
      <c r="H874" s="126"/>
    </row>
    <row r="875" spans="2:8" ht="13.5" thickBot="1">
      <c r="B875" s="197" t="s">
        <v>436</v>
      </c>
      <c r="C875" s="198"/>
      <c r="D875" s="198"/>
      <c r="E875" s="198"/>
      <c r="F875" s="148">
        <f>SUM(H51:H61)</f>
        <v>1395548.2432320002</v>
      </c>
      <c r="G875" s="96"/>
      <c r="H875" s="126"/>
    </row>
    <row r="876" spans="2:8">
      <c r="B876" s="211" t="s">
        <v>112</v>
      </c>
      <c r="C876" s="212"/>
      <c r="D876" s="212"/>
      <c r="E876" s="212"/>
      <c r="F876" s="213"/>
      <c r="G876" s="96"/>
      <c r="H876" s="126"/>
    </row>
    <row r="877" spans="2:8">
      <c r="B877" s="195" t="s">
        <v>455</v>
      </c>
      <c r="C877" s="196"/>
      <c r="D877" s="196"/>
      <c r="E877" s="196"/>
      <c r="F877" s="149">
        <f>SUM(G68:G69)</f>
        <v>61248</v>
      </c>
      <c r="G877" s="96"/>
      <c r="H877" s="126"/>
    </row>
    <row r="878" spans="2:8">
      <c r="B878" s="195" t="s">
        <v>437</v>
      </c>
      <c r="C878" s="196"/>
      <c r="D878" s="196"/>
      <c r="E878" s="196"/>
      <c r="F878" s="149">
        <f>SUM(G73:G74)</f>
        <v>206712</v>
      </c>
      <c r="G878" s="96"/>
      <c r="H878" s="126"/>
    </row>
    <row r="879" spans="2:8">
      <c r="B879" s="195" t="s">
        <v>438</v>
      </c>
      <c r="C879" s="196"/>
      <c r="D879" s="196"/>
      <c r="E879" s="196"/>
      <c r="F879" s="149">
        <f>SUM(G78:G79)</f>
        <v>244992</v>
      </c>
      <c r="G879" s="96"/>
      <c r="H879" s="126"/>
    </row>
    <row r="880" spans="2:8" ht="13.5" thickBot="1">
      <c r="B880" s="197" t="s">
        <v>439</v>
      </c>
      <c r="C880" s="198"/>
      <c r="D880" s="198"/>
      <c r="E880" s="198"/>
      <c r="F880" s="148">
        <f>SUM(G83:G84)</f>
        <v>176088</v>
      </c>
      <c r="G880" s="96"/>
      <c r="H880" s="126"/>
    </row>
    <row r="881" spans="2:8">
      <c r="B881" s="211" t="s">
        <v>203</v>
      </c>
      <c r="C881" s="212"/>
      <c r="D881" s="212"/>
      <c r="E881" s="212"/>
      <c r="F881" s="213"/>
      <c r="G881" s="96"/>
      <c r="H881" s="126"/>
    </row>
    <row r="882" spans="2:8" ht="13.5" thickBot="1">
      <c r="B882" s="197" t="s">
        <v>457</v>
      </c>
      <c r="C882" s="198"/>
      <c r="D882" s="198"/>
      <c r="E882" s="198"/>
      <c r="F882" s="148">
        <f>SUM(F91:F92)</f>
        <v>63085.919999999998</v>
      </c>
      <c r="G882" s="96"/>
      <c r="H882" s="126"/>
    </row>
    <row r="883" spans="2:8">
      <c r="B883" s="211" t="s">
        <v>233</v>
      </c>
      <c r="C883" s="212"/>
      <c r="D883" s="212"/>
      <c r="E883" s="212"/>
      <c r="F883" s="213"/>
      <c r="G883" s="96"/>
      <c r="H883" s="126"/>
    </row>
    <row r="884" spans="2:8">
      <c r="B884" s="195" t="s">
        <v>456</v>
      </c>
      <c r="C884" s="196"/>
      <c r="D884" s="196"/>
      <c r="E884" s="196"/>
      <c r="F884" s="147">
        <f>SUM(H116:H118)</f>
        <v>2379.1</v>
      </c>
      <c r="G884" s="96"/>
      <c r="H884" s="126"/>
    </row>
    <row r="885" spans="2:8">
      <c r="B885" s="195" t="s">
        <v>440</v>
      </c>
      <c r="C885" s="196"/>
      <c r="D885" s="196"/>
      <c r="E885" s="196"/>
      <c r="F885" s="149">
        <f>SUM(H122:H127)</f>
        <v>13691.939999999999</v>
      </c>
      <c r="G885" s="96"/>
      <c r="H885" s="126"/>
    </row>
    <row r="886" spans="2:8">
      <c r="B886" s="195" t="s">
        <v>441</v>
      </c>
      <c r="C886" s="196"/>
      <c r="D886" s="196"/>
      <c r="E886" s="196"/>
      <c r="F886" s="149">
        <f>SUM(H131:H136)</f>
        <v>16844.199999999997</v>
      </c>
      <c r="G886" s="96"/>
      <c r="H886" s="126"/>
    </row>
    <row r="887" spans="2:8" ht="13.5" thickBot="1">
      <c r="B887" s="197" t="s">
        <v>442</v>
      </c>
      <c r="C887" s="198"/>
      <c r="D887" s="198"/>
      <c r="E887" s="198"/>
      <c r="F887" s="148">
        <f>SUM(H140:H145)</f>
        <v>15391.399999999998</v>
      </c>
      <c r="G887" s="96"/>
      <c r="H887" s="126"/>
    </row>
    <row r="888" spans="2:8">
      <c r="B888" s="211" t="s">
        <v>235</v>
      </c>
      <c r="C888" s="212"/>
      <c r="D888" s="212"/>
      <c r="E888" s="212"/>
      <c r="F888" s="213"/>
      <c r="G888" s="96"/>
      <c r="H888" s="126"/>
    </row>
    <row r="889" spans="2:8">
      <c r="B889" s="195" t="s">
        <v>443</v>
      </c>
      <c r="C889" s="196"/>
      <c r="D889" s="196"/>
      <c r="E889" s="196"/>
      <c r="F889" s="149">
        <f>SUM(H152:H153)</f>
        <v>25817.96</v>
      </c>
      <c r="G889" s="96"/>
      <c r="H889" s="126"/>
    </row>
    <row r="890" spans="2:8">
      <c r="B890" s="195" t="s">
        <v>444</v>
      </c>
      <c r="C890" s="196"/>
      <c r="D890" s="196"/>
      <c r="E890" s="196"/>
      <c r="F890" s="149">
        <f>SUM(H157:H158)</f>
        <v>31660.65</v>
      </c>
      <c r="G890" s="96"/>
      <c r="H890" s="126"/>
    </row>
    <row r="891" spans="2:8" ht="13.5" thickBot="1">
      <c r="B891" s="197" t="s">
        <v>445</v>
      </c>
      <c r="C891" s="198"/>
      <c r="D891" s="198"/>
      <c r="E891" s="198"/>
      <c r="F891" s="148">
        <f>SUM(H162:H163)</f>
        <v>19179.93</v>
      </c>
      <c r="G891" s="96"/>
      <c r="H891" s="126"/>
    </row>
    <row r="892" spans="2:8">
      <c r="B892" s="211" t="s">
        <v>236</v>
      </c>
      <c r="C892" s="212"/>
      <c r="D892" s="212"/>
      <c r="E892" s="212"/>
      <c r="F892" s="213"/>
      <c r="G892" s="96"/>
      <c r="H892" s="126"/>
    </row>
    <row r="893" spans="2:8">
      <c r="B893" s="195" t="s">
        <v>446</v>
      </c>
      <c r="C893" s="196"/>
      <c r="D893" s="196"/>
      <c r="E893" s="196"/>
      <c r="F893" s="149">
        <f>SUM(H170:H176)</f>
        <v>12930.73</v>
      </c>
      <c r="G893" s="96"/>
      <c r="H893" s="126"/>
    </row>
    <row r="894" spans="2:8">
      <c r="B894" s="195" t="s">
        <v>447</v>
      </c>
      <c r="C894" s="196"/>
      <c r="D894" s="196"/>
      <c r="E894" s="196"/>
      <c r="F894" s="149">
        <f>SUM(H180:H186)</f>
        <v>15079.48</v>
      </c>
      <c r="G894" s="96"/>
      <c r="H894" s="126"/>
    </row>
    <row r="895" spans="2:8" ht="13.5" thickBot="1">
      <c r="B895" s="197" t="s">
        <v>448</v>
      </c>
      <c r="C895" s="198"/>
      <c r="D895" s="198"/>
      <c r="E895" s="198"/>
      <c r="F895" s="148">
        <f>SUM(H190:H196)</f>
        <v>10489.48</v>
      </c>
      <c r="G895" s="96"/>
      <c r="H895" s="126"/>
    </row>
    <row r="896" spans="2:8">
      <c r="B896" s="211" t="s">
        <v>237</v>
      </c>
      <c r="C896" s="212"/>
      <c r="D896" s="212"/>
      <c r="E896" s="212"/>
      <c r="F896" s="213"/>
      <c r="G896" s="96"/>
      <c r="H896" s="126"/>
    </row>
    <row r="897" spans="2:8">
      <c r="B897" s="195" t="s">
        <v>449</v>
      </c>
      <c r="C897" s="196"/>
      <c r="D897" s="196"/>
      <c r="E897" s="196"/>
      <c r="F897" s="149">
        <f>SUM(H203:H215)</f>
        <v>14094.276666666668</v>
      </c>
      <c r="G897" s="96"/>
      <c r="H897" s="126"/>
    </row>
    <row r="898" spans="2:8">
      <c r="B898" s="195" t="s">
        <v>450</v>
      </c>
      <c r="C898" s="196"/>
      <c r="D898" s="196"/>
      <c r="E898" s="196"/>
      <c r="F898" s="149">
        <f>SUM(H219:H231)</f>
        <v>15191.943333333333</v>
      </c>
      <c r="G898" s="96"/>
      <c r="H898" s="126"/>
    </row>
    <row r="899" spans="2:8" ht="13.5" thickBot="1">
      <c r="B899" s="197" t="s">
        <v>451</v>
      </c>
      <c r="C899" s="198"/>
      <c r="D899" s="198"/>
      <c r="E899" s="198"/>
      <c r="F899" s="148">
        <f>SUM(H235:H247)</f>
        <v>12843.676666666666</v>
      </c>
      <c r="G899" s="96"/>
      <c r="H899" s="126"/>
    </row>
    <row r="900" spans="2:8">
      <c r="B900" s="211" t="s">
        <v>238</v>
      </c>
      <c r="C900" s="212"/>
      <c r="D900" s="212"/>
      <c r="E900" s="212"/>
      <c r="F900" s="213"/>
      <c r="G900" s="96"/>
      <c r="H900" s="126"/>
    </row>
    <row r="901" spans="2:8">
      <c r="B901" s="195" t="s">
        <v>464</v>
      </c>
      <c r="C901" s="196"/>
      <c r="D901" s="196"/>
      <c r="E901" s="196"/>
      <c r="F901" s="149">
        <f>SUM(H254:H257)</f>
        <v>24703.5</v>
      </c>
      <c r="G901" s="96"/>
      <c r="H901" s="126"/>
    </row>
    <row r="902" spans="2:8">
      <c r="B902" s="195" t="s">
        <v>465</v>
      </c>
      <c r="C902" s="196"/>
      <c r="D902" s="196"/>
      <c r="E902" s="196"/>
      <c r="F902" s="149">
        <f>SUM(H261:H264)</f>
        <v>24703.5</v>
      </c>
      <c r="G902" s="96"/>
      <c r="H902" s="126"/>
    </row>
    <row r="903" spans="2:8" ht="13.5" thickBot="1">
      <c r="B903" s="197" t="s">
        <v>466</v>
      </c>
      <c r="C903" s="198"/>
      <c r="D903" s="198"/>
      <c r="E903" s="198"/>
      <c r="F903" s="148">
        <f>SUM(H268:H271)</f>
        <v>24703.5</v>
      </c>
      <c r="G903" s="96"/>
      <c r="H903" s="126"/>
    </row>
    <row r="904" spans="2:8">
      <c r="B904" s="211" t="s">
        <v>239</v>
      </c>
      <c r="C904" s="212"/>
      <c r="D904" s="212"/>
      <c r="E904" s="212"/>
      <c r="F904" s="213"/>
      <c r="G904" s="96"/>
      <c r="H904" s="126"/>
    </row>
    <row r="905" spans="2:8">
      <c r="B905" s="195" t="s">
        <v>467</v>
      </c>
      <c r="C905" s="196"/>
      <c r="D905" s="196"/>
      <c r="E905" s="196"/>
      <c r="F905" s="149">
        <f>SUM(H277:H359)</f>
        <v>51524.800000000003</v>
      </c>
      <c r="G905" s="96"/>
      <c r="H905" s="126"/>
    </row>
    <row r="906" spans="2:8">
      <c r="B906" s="195" t="s">
        <v>468</v>
      </c>
      <c r="C906" s="196"/>
      <c r="D906" s="196"/>
      <c r="E906" s="196"/>
      <c r="F906" s="149">
        <f>SUM(H363:H453)</f>
        <v>52862.409999999989</v>
      </c>
      <c r="G906" s="96"/>
      <c r="H906" s="126"/>
    </row>
    <row r="907" spans="2:8" ht="13.5" thickBot="1">
      <c r="B907" s="197" t="s">
        <v>469</v>
      </c>
      <c r="C907" s="198"/>
      <c r="D907" s="198"/>
      <c r="E907" s="198"/>
      <c r="F907" s="148">
        <f>SUM(H457:H555)</f>
        <v>60060.19000000001</v>
      </c>
      <c r="G907" s="96"/>
      <c r="H907" s="126"/>
    </row>
    <row r="908" spans="2:8">
      <c r="B908" s="211" t="s">
        <v>240</v>
      </c>
      <c r="C908" s="212"/>
      <c r="D908" s="212"/>
      <c r="E908" s="212"/>
      <c r="F908" s="213"/>
      <c r="G908" s="96"/>
      <c r="H908" s="126"/>
    </row>
    <row r="909" spans="2:8">
      <c r="B909" s="195" t="s">
        <v>470</v>
      </c>
      <c r="C909" s="196"/>
      <c r="D909" s="196"/>
      <c r="E909" s="196"/>
      <c r="F909" s="149">
        <f>SUM(H561:H597)</f>
        <v>7657.6900000000014</v>
      </c>
      <c r="G909" s="96"/>
      <c r="H909" s="126"/>
    </row>
    <row r="910" spans="2:8">
      <c r="B910" s="195" t="s">
        <v>471</v>
      </c>
      <c r="C910" s="196"/>
      <c r="D910" s="196"/>
      <c r="E910" s="196"/>
      <c r="F910" s="149">
        <f>SUM(H601:H637)</f>
        <v>7646.8500000000013</v>
      </c>
      <c r="G910" s="96"/>
      <c r="H910" s="126"/>
    </row>
    <row r="911" spans="2:8" ht="13.5" thickBot="1">
      <c r="B911" s="197" t="s">
        <v>472</v>
      </c>
      <c r="C911" s="198"/>
      <c r="D911" s="198"/>
      <c r="E911" s="198"/>
      <c r="F911" s="148">
        <f>SUM(H641:H677)</f>
        <v>7646.8500000000013</v>
      </c>
      <c r="G911" s="96"/>
      <c r="H911" s="126"/>
    </row>
    <row r="912" spans="2:8">
      <c r="B912" s="211" t="s">
        <v>241</v>
      </c>
      <c r="C912" s="212"/>
      <c r="D912" s="212"/>
      <c r="E912" s="212"/>
      <c r="F912" s="213"/>
      <c r="G912" s="96"/>
      <c r="H912" s="126"/>
    </row>
    <row r="913" spans="2:8">
      <c r="B913" s="195" t="s">
        <v>473</v>
      </c>
      <c r="C913" s="196"/>
      <c r="D913" s="196"/>
      <c r="E913" s="196"/>
      <c r="F913" s="149">
        <f>SUM(H686,H692,H700,H704,H710,H716,H720,H726,H731)</f>
        <v>336456.46</v>
      </c>
      <c r="G913" s="96"/>
      <c r="H913" s="126"/>
    </row>
    <row r="914" spans="2:8">
      <c r="B914" s="195" t="s">
        <v>474</v>
      </c>
      <c r="C914" s="196"/>
      <c r="D914" s="196"/>
      <c r="E914" s="196"/>
      <c r="F914" s="149">
        <f>SUM(H738,H744,H752,H756,H768,H774,H762,H780,H785)</f>
        <v>452224.4</v>
      </c>
      <c r="G914" s="96"/>
      <c r="H914" s="126"/>
    </row>
    <row r="915" spans="2:8" ht="13.5" thickBot="1">
      <c r="B915" s="197" t="s">
        <v>475</v>
      </c>
      <c r="C915" s="198"/>
      <c r="D915" s="198"/>
      <c r="E915" s="198"/>
      <c r="F915" s="148">
        <f>SUM(H792,H798,H804,H810,H816,H821)</f>
        <v>190497.43</v>
      </c>
      <c r="G915" s="96"/>
      <c r="H915" s="126"/>
    </row>
    <row r="916" spans="2:8">
      <c r="B916" s="211" t="s">
        <v>242</v>
      </c>
      <c r="C916" s="212"/>
      <c r="D916" s="212"/>
      <c r="E916" s="212"/>
      <c r="F916" s="213"/>
      <c r="G916" s="96"/>
      <c r="H916" s="126"/>
    </row>
    <row r="917" spans="2:8">
      <c r="B917" s="195" t="s">
        <v>476</v>
      </c>
      <c r="C917" s="196"/>
      <c r="D917" s="196"/>
      <c r="E917" s="196"/>
      <c r="F917" s="149">
        <f>SUM(H831:H836)</f>
        <v>184860</v>
      </c>
      <c r="G917" s="96"/>
      <c r="H917" s="126"/>
    </row>
    <row r="918" spans="2:8">
      <c r="B918" s="195" t="s">
        <v>477</v>
      </c>
      <c r="C918" s="196"/>
      <c r="D918" s="196"/>
      <c r="E918" s="196"/>
      <c r="F918" s="149">
        <f>SUM(H842:H847)</f>
        <v>207191.04000000001</v>
      </c>
      <c r="G918" s="96"/>
      <c r="H918" s="126"/>
    </row>
    <row r="919" spans="2:8" ht="13.5" thickBot="1">
      <c r="B919" s="271" t="s">
        <v>478</v>
      </c>
      <c r="C919" s="272"/>
      <c r="D919" s="272"/>
      <c r="E919" s="272"/>
      <c r="F919" s="150">
        <f>SUM(H853:H858)</f>
        <v>189774</v>
      </c>
      <c r="G919" s="96"/>
      <c r="H919" s="126"/>
    </row>
    <row r="920" spans="2:8" ht="13.5" thickBot="1">
      <c r="B920" s="273"/>
      <c r="C920" s="274"/>
      <c r="D920" s="274"/>
      <c r="E920" s="274"/>
      <c r="F920" s="275"/>
      <c r="G920" s="97"/>
      <c r="H920" s="126"/>
    </row>
    <row r="921" spans="2:8" ht="13.5" thickBot="1">
      <c r="B921" s="202" t="s">
        <v>201</v>
      </c>
      <c r="C921" s="203"/>
      <c r="D921" s="203"/>
      <c r="E921" s="203"/>
      <c r="F921" s="204"/>
      <c r="G921" s="97"/>
      <c r="H921" s="126"/>
    </row>
    <row r="922" spans="2:8" ht="18" customHeight="1" thickBot="1">
      <c r="B922" s="266" t="s">
        <v>433</v>
      </c>
      <c r="C922" s="267"/>
      <c r="D922" s="267"/>
      <c r="E922" s="267"/>
      <c r="F922" s="268"/>
      <c r="G922" s="97"/>
      <c r="H922" s="126"/>
    </row>
    <row r="923" spans="2:8" ht="17.25" customHeight="1" thickBot="1">
      <c r="B923" s="269" t="s">
        <v>98</v>
      </c>
      <c r="C923" s="270"/>
      <c r="D923" s="270"/>
      <c r="E923" s="270"/>
      <c r="F923" s="98" t="s">
        <v>88</v>
      </c>
      <c r="G923" s="96"/>
      <c r="H923" s="126"/>
    </row>
    <row r="924" spans="2:8" ht="13.5" thickBot="1">
      <c r="B924" s="262" t="s">
        <v>596</v>
      </c>
      <c r="C924" s="263"/>
      <c r="D924" s="263"/>
      <c r="E924" s="263"/>
      <c r="F924" s="99">
        <f>SUM(H17,G70,F93,H119)</f>
        <v>610977.88825600001</v>
      </c>
      <c r="G924" s="96"/>
      <c r="H924" s="126"/>
    </row>
    <row r="925" spans="2:8" ht="13.5" thickBot="1">
      <c r="B925" s="262" t="s">
        <v>452</v>
      </c>
      <c r="C925" s="263"/>
      <c r="D925" s="263"/>
      <c r="E925" s="263"/>
      <c r="F925" s="99">
        <f>SUM(H33,G75,H128,H154,H177,H216,H258,H360,H598,H732,H837)</f>
        <v>2492356.1762826666</v>
      </c>
      <c r="G925" s="96"/>
      <c r="H925" s="126"/>
    </row>
    <row r="926" spans="2:8" ht="13.5" thickBot="1">
      <c r="B926" s="262" t="s">
        <v>453</v>
      </c>
      <c r="C926" s="263"/>
      <c r="D926" s="263"/>
      <c r="E926" s="263"/>
      <c r="F926" s="99">
        <f>SUM(H48,G80,H137,H159,H187,H232,H265,H454,H638,H786,H848)</f>
        <v>2979943.1185493339</v>
      </c>
      <c r="G926" s="96"/>
      <c r="H926" s="126"/>
    </row>
    <row r="927" spans="2:8" ht="13.5" thickBot="1">
      <c r="B927" s="262" t="s">
        <v>454</v>
      </c>
      <c r="C927" s="263"/>
      <c r="D927" s="263"/>
      <c r="E927" s="263"/>
      <c r="F927" s="99">
        <f>SUM(H62,G85,H146,H164,H197,H248,H272,H556,H678,H822,H859)</f>
        <v>2102222.6998986667</v>
      </c>
      <c r="G927" s="96"/>
      <c r="H927" s="126"/>
    </row>
    <row r="928" spans="2:8" ht="13.5" thickBot="1">
      <c r="B928" s="264" t="s">
        <v>202</v>
      </c>
      <c r="C928" s="265"/>
      <c r="D928" s="265"/>
      <c r="E928" s="265"/>
      <c r="F928" s="100">
        <f>SUM(F924:F927)</f>
        <v>8185499.8829866676</v>
      </c>
      <c r="G928" s="96"/>
      <c r="H928" s="126"/>
    </row>
    <row r="929" spans="8:8">
      <c r="H929" s="126"/>
    </row>
    <row r="930" spans="8:8">
      <c r="H930" s="126"/>
    </row>
  </sheetData>
  <mergeCells count="870">
    <mergeCell ref="E815:F815"/>
    <mergeCell ref="E819:F819"/>
    <mergeCell ref="E820:F820"/>
    <mergeCell ref="E796:F796"/>
    <mergeCell ref="E797:F797"/>
    <mergeCell ref="E801:F801"/>
    <mergeCell ref="E802:F802"/>
    <mergeCell ref="E803:F803"/>
    <mergeCell ref="E807:F807"/>
    <mergeCell ref="E808:F808"/>
    <mergeCell ref="E809:F809"/>
    <mergeCell ref="E813:F813"/>
    <mergeCell ref="E806:F806"/>
    <mergeCell ref="E812:F812"/>
    <mergeCell ref="E818:F818"/>
    <mergeCell ref="E777:F777"/>
    <mergeCell ref="E778:F778"/>
    <mergeCell ref="E779:F779"/>
    <mergeCell ref="E783:F783"/>
    <mergeCell ref="E784:F784"/>
    <mergeCell ref="E790:F790"/>
    <mergeCell ref="E791:F791"/>
    <mergeCell ref="E795:F795"/>
    <mergeCell ref="E814:F814"/>
    <mergeCell ref="E759:F759"/>
    <mergeCell ref="E760:F760"/>
    <mergeCell ref="E761:F761"/>
    <mergeCell ref="E765:F765"/>
    <mergeCell ref="E766:F766"/>
    <mergeCell ref="E767:F767"/>
    <mergeCell ref="E771:F771"/>
    <mergeCell ref="E772:F772"/>
    <mergeCell ref="E773:F773"/>
    <mergeCell ref="E737:F737"/>
    <mergeCell ref="E741:F741"/>
    <mergeCell ref="E742:F742"/>
    <mergeCell ref="E743:F743"/>
    <mergeCell ref="E747:F747"/>
    <mergeCell ref="E748:F748"/>
    <mergeCell ref="E749:F749"/>
    <mergeCell ref="E750:F750"/>
    <mergeCell ref="E751:F751"/>
    <mergeCell ref="A680:H680"/>
    <mergeCell ref="A681:H681"/>
    <mergeCell ref="A682:H682"/>
    <mergeCell ref="A686:G686"/>
    <mergeCell ref="A693:H693"/>
    <mergeCell ref="A700:G700"/>
    <mergeCell ref="A701:H701"/>
    <mergeCell ref="A704:G704"/>
    <mergeCell ref="A705:H705"/>
    <mergeCell ref="A687:H687"/>
    <mergeCell ref="E688:F688"/>
    <mergeCell ref="E689:F689"/>
    <mergeCell ref="E690:F690"/>
    <mergeCell ref="E691:F691"/>
    <mergeCell ref="A692:G692"/>
    <mergeCell ref="E695:F695"/>
    <mergeCell ref="E696:F696"/>
    <mergeCell ref="E697:F697"/>
    <mergeCell ref="E698:F698"/>
    <mergeCell ref="E699:F699"/>
    <mergeCell ref="E702:F702"/>
    <mergeCell ref="E703:F703"/>
    <mergeCell ref="E824:F824"/>
    <mergeCell ref="A792:G792"/>
    <mergeCell ref="A798:G798"/>
    <mergeCell ref="E782:F782"/>
    <mergeCell ref="E770:F770"/>
    <mergeCell ref="E776:F776"/>
    <mergeCell ref="E758:F758"/>
    <mergeCell ref="E764:F764"/>
    <mergeCell ref="E746:F746"/>
    <mergeCell ref="A768:G768"/>
    <mergeCell ref="A774:G774"/>
    <mergeCell ref="A780:G780"/>
    <mergeCell ref="A763:H763"/>
    <mergeCell ref="A769:H769"/>
    <mergeCell ref="A775:H775"/>
    <mergeCell ref="A781:H781"/>
    <mergeCell ref="A799:H799"/>
    <mergeCell ref="A785:G785"/>
    <mergeCell ref="A786:G786"/>
    <mergeCell ref="A822:G822"/>
    <mergeCell ref="A762:G762"/>
    <mergeCell ref="E794:F794"/>
    <mergeCell ref="E754:F754"/>
    <mergeCell ref="A823:G823"/>
    <mergeCell ref="A232:G232"/>
    <mergeCell ref="A198:G198"/>
    <mergeCell ref="A259:H259"/>
    <mergeCell ref="A717:H717"/>
    <mergeCell ref="E800:F800"/>
    <mergeCell ref="A146:G146"/>
    <mergeCell ref="A147:G147"/>
    <mergeCell ref="E362:F362"/>
    <mergeCell ref="A454:G454"/>
    <mergeCell ref="A455:H455"/>
    <mergeCell ref="E456:F456"/>
    <mergeCell ref="E457:F457"/>
    <mergeCell ref="E458:F458"/>
    <mergeCell ref="E568:F568"/>
    <mergeCell ref="A274:H274"/>
    <mergeCell ref="E278:F278"/>
    <mergeCell ref="E279:F279"/>
    <mergeCell ref="E280:F280"/>
    <mergeCell ref="E281:F281"/>
    <mergeCell ref="E282:F282"/>
    <mergeCell ref="E283:F283"/>
    <mergeCell ref="E284:F284"/>
    <mergeCell ref="E285:F285"/>
    <mergeCell ref="E286:F286"/>
    <mergeCell ref="A128:G128"/>
    <mergeCell ref="E130:F130"/>
    <mergeCell ref="E131:F131"/>
    <mergeCell ref="A137:G137"/>
    <mergeCell ref="E132:F132"/>
    <mergeCell ref="E133:F133"/>
    <mergeCell ref="E290:F290"/>
    <mergeCell ref="E145:F145"/>
    <mergeCell ref="E246:F246"/>
    <mergeCell ref="E247:F247"/>
    <mergeCell ref="A248:G248"/>
    <mergeCell ref="A266:H266"/>
    <mergeCell ref="E267:F267"/>
    <mergeCell ref="E268:F268"/>
    <mergeCell ref="E269:F269"/>
    <mergeCell ref="E260:F260"/>
    <mergeCell ref="E261:F261"/>
    <mergeCell ref="E262:F262"/>
    <mergeCell ref="A265:G265"/>
    <mergeCell ref="E161:F161"/>
    <mergeCell ref="E162:F162"/>
    <mergeCell ref="E163:F163"/>
    <mergeCell ref="E263:F263"/>
    <mergeCell ref="E190:F190"/>
    <mergeCell ref="B908:F908"/>
    <mergeCell ref="B910:E910"/>
    <mergeCell ref="B900:F900"/>
    <mergeCell ref="E853:F853"/>
    <mergeCell ref="E854:F854"/>
    <mergeCell ref="E855:F855"/>
    <mergeCell ref="E856:F856"/>
    <mergeCell ref="E857:F857"/>
    <mergeCell ref="E142:F142"/>
    <mergeCell ref="E143:F143"/>
    <mergeCell ref="E666:F666"/>
    <mergeCell ref="E667:F667"/>
    <mergeCell ref="E668:F668"/>
    <mergeCell ref="E669:F669"/>
    <mergeCell ref="E670:F670"/>
    <mergeCell ref="E671:F671"/>
    <mergeCell ref="A272:G272"/>
    <mergeCell ref="A639:H639"/>
    <mergeCell ref="E640:F640"/>
    <mergeCell ref="E641:F641"/>
    <mergeCell ref="E642:F642"/>
    <mergeCell ref="E569:F569"/>
    <mergeCell ref="E573:F573"/>
    <mergeCell ref="E144:F144"/>
    <mergeCell ref="B911:E911"/>
    <mergeCell ref="B912:F912"/>
    <mergeCell ref="A105:D105"/>
    <mergeCell ref="A106:D106"/>
    <mergeCell ref="A107:D107"/>
    <mergeCell ref="A108:D108"/>
    <mergeCell ref="A109:D109"/>
    <mergeCell ref="A110:D110"/>
    <mergeCell ref="A111:D111"/>
    <mergeCell ref="B901:E901"/>
    <mergeCell ref="B902:E902"/>
    <mergeCell ref="E858:F858"/>
    <mergeCell ref="A859:F859"/>
    <mergeCell ref="B870:F870"/>
    <mergeCell ref="B872:F872"/>
    <mergeCell ref="B873:E873"/>
    <mergeCell ref="B874:E874"/>
    <mergeCell ref="B875:E875"/>
    <mergeCell ref="B876:F876"/>
    <mergeCell ref="B877:E877"/>
    <mergeCell ref="B894:E894"/>
    <mergeCell ref="B895:E895"/>
    <mergeCell ref="B897:E897"/>
    <mergeCell ref="B898:E898"/>
    <mergeCell ref="B924:E924"/>
    <mergeCell ref="B926:E926"/>
    <mergeCell ref="B927:E927"/>
    <mergeCell ref="B928:E928"/>
    <mergeCell ref="B925:E925"/>
    <mergeCell ref="B916:F916"/>
    <mergeCell ref="B917:E917"/>
    <mergeCell ref="B918:E918"/>
    <mergeCell ref="B921:F921"/>
    <mergeCell ref="B922:F922"/>
    <mergeCell ref="B923:E923"/>
    <mergeCell ref="B919:E919"/>
    <mergeCell ref="B920:F920"/>
    <mergeCell ref="B913:E913"/>
    <mergeCell ref="B914:E914"/>
    <mergeCell ref="B915:E915"/>
    <mergeCell ref="B904:F904"/>
    <mergeCell ref="B906:E906"/>
    <mergeCell ref="B907:E907"/>
    <mergeCell ref="B896:F896"/>
    <mergeCell ref="E672:F672"/>
    <mergeCell ref="E673:F673"/>
    <mergeCell ref="E674:F674"/>
    <mergeCell ref="E675:F675"/>
    <mergeCell ref="E676:F676"/>
    <mergeCell ref="E677:F677"/>
    <mergeCell ref="A678:G678"/>
    <mergeCell ref="E730:F730"/>
    <mergeCell ref="E735:F735"/>
    <mergeCell ref="E740:F740"/>
    <mergeCell ref="A679:G679"/>
    <mergeCell ref="A860:F860"/>
    <mergeCell ref="A862:A864"/>
    <mergeCell ref="B863:H863"/>
    <mergeCell ref="B864:H864"/>
    <mergeCell ref="E836:F836"/>
    <mergeCell ref="E829:F829"/>
    <mergeCell ref="A559:H559"/>
    <mergeCell ref="E560:F560"/>
    <mergeCell ref="E562:F562"/>
    <mergeCell ref="E561:F561"/>
    <mergeCell ref="E563:F563"/>
    <mergeCell ref="E564:F564"/>
    <mergeCell ref="E565:F565"/>
    <mergeCell ref="E459:F459"/>
    <mergeCell ref="A558:H558"/>
    <mergeCell ref="E478:F478"/>
    <mergeCell ref="E479:F479"/>
    <mergeCell ref="E480:F480"/>
    <mergeCell ref="E481:F481"/>
    <mergeCell ref="E482:F482"/>
    <mergeCell ref="E483:F483"/>
    <mergeCell ref="E484:F484"/>
    <mergeCell ref="E485:F485"/>
    <mergeCell ref="E486:F486"/>
    <mergeCell ref="E487:F487"/>
    <mergeCell ref="E488:F488"/>
    <mergeCell ref="E489:F489"/>
    <mergeCell ref="E490:F490"/>
    <mergeCell ref="E491:F491"/>
    <mergeCell ref="E492:F492"/>
    <mergeCell ref="E270:F270"/>
    <mergeCell ref="E271:F271"/>
    <mergeCell ref="E292:F292"/>
    <mergeCell ref="E293:F293"/>
    <mergeCell ref="E294:F294"/>
    <mergeCell ref="E295:F295"/>
    <mergeCell ref="E296:F296"/>
    <mergeCell ref="E297:F297"/>
    <mergeCell ref="E298:F298"/>
    <mergeCell ref="E291:F291"/>
    <mergeCell ref="E276:F276"/>
    <mergeCell ref="E277:F277"/>
    <mergeCell ref="E287:F287"/>
    <mergeCell ref="E288:F288"/>
    <mergeCell ref="E289:F289"/>
    <mergeCell ref="E323:F323"/>
    <mergeCell ref="E324:F324"/>
    <mergeCell ref="E299:F299"/>
    <mergeCell ref="E300:F300"/>
    <mergeCell ref="E301:F301"/>
    <mergeCell ref="E302:F302"/>
    <mergeCell ref="E303:F303"/>
    <mergeCell ref="E304:F304"/>
    <mergeCell ref="E305:F305"/>
    <mergeCell ref="E306:F306"/>
    <mergeCell ref="E307:F307"/>
    <mergeCell ref="E239:F239"/>
    <mergeCell ref="E240:F240"/>
    <mergeCell ref="E308:F308"/>
    <mergeCell ref="E309:F309"/>
    <mergeCell ref="E310:F310"/>
    <mergeCell ref="E311:F311"/>
    <mergeCell ref="E312:F312"/>
    <mergeCell ref="E566:F566"/>
    <mergeCell ref="E567:F567"/>
    <mergeCell ref="E460:F460"/>
    <mergeCell ref="E461:F461"/>
    <mergeCell ref="E462:F462"/>
    <mergeCell ref="A556:G556"/>
    <mergeCell ref="A557:G557"/>
    <mergeCell ref="E313:F313"/>
    <mergeCell ref="E314:F314"/>
    <mergeCell ref="E315:F315"/>
    <mergeCell ref="E316:F316"/>
    <mergeCell ref="E317:F317"/>
    <mergeCell ref="E318:F318"/>
    <mergeCell ref="E319:F319"/>
    <mergeCell ref="E320:F320"/>
    <mergeCell ref="E321:F321"/>
    <mergeCell ref="E322:F322"/>
    <mergeCell ref="E571:F571"/>
    <mergeCell ref="E572:F572"/>
    <mergeCell ref="E218:F218"/>
    <mergeCell ref="E219:F219"/>
    <mergeCell ref="E241:F241"/>
    <mergeCell ref="E242:F242"/>
    <mergeCell ref="E243:F243"/>
    <mergeCell ref="E244:F244"/>
    <mergeCell ref="E245:F245"/>
    <mergeCell ref="A273:G273"/>
    <mergeCell ref="E255:F255"/>
    <mergeCell ref="A249:G249"/>
    <mergeCell ref="E253:F253"/>
    <mergeCell ref="E254:F254"/>
    <mergeCell ref="E220:F220"/>
    <mergeCell ref="E221:F221"/>
    <mergeCell ref="E222:F222"/>
    <mergeCell ref="A251:H251"/>
    <mergeCell ref="A252:H252"/>
    <mergeCell ref="A258:G258"/>
    <mergeCell ref="A233:H233"/>
    <mergeCell ref="E234:F234"/>
    <mergeCell ref="E235:F235"/>
    <mergeCell ref="E223:F223"/>
    <mergeCell ref="E203:F203"/>
    <mergeCell ref="E204:F204"/>
    <mergeCell ref="E226:F226"/>
    <mergeCell ref="E180:F180"/>
    <mergeCell ref="E181:F181"/>
    <mergeCell ref="E182:F182"/>
    <mergeCell ref="E183:F183"/>
    <mergeCell ref="A187:G187"/>
    <mergeCell ref="E202:F202"/>
    <mergeCell ref="E196:F196"/>
    <mergeCell ref="A197:G197"/>
    <mergeCell ref="E193:F193"/>
    <mergeCell ref="E194:F194"/>
    <mergeCell ref="E195:F195"/>
    <mergeCell ref="E224:F224"/>
    <mergeCell ref="E225:F225"/>
    <mergeCell ref="E210:F210"/>
    <mergeCell ref="A200:H200"/>
    <mergeCell ref="A216:G216"/>
    <mergeCell ref="A2:H2"/>
    <mergeCell ref="A3:H3"/>
    <mergeCell ref="A4:H4"/>
    <mergeCell ref="A6:H6"/>
    <mergeCell ref="A7:H7"/>
    <mergeCell ref="B16:C16"/>
    <mergeCell ref="A17:F17"/>
    <mergeCell ref="A9:H9"/>
    <mergeCell ref="A10:H10"/>
    <mergeCell ref="A8:H8"/>
    <mergeCell ref="E236:F236"/>
    <mergeCell ref="E237:F237"/>
    <mergeCell ref="E238:F238"/>
    <mergeCell ref="A178:H178"/>
    <mergeCell ref="A167:H167"/>
    <mergeCell ref="A168:H168"/>
    <mergeCell ref="E157:F157"/>
    <mergeCell ref="E158:F158"/>
    <mergeCell ref="A159:G159"/>
    <mergeCell ref="A201:H201"/>
    <mergeCell ref="A217:H217"/>
    <mergeCell ref="E211:F211"/>
    <mergeCell ref="E212:F212"/>
    <mergeCell ref="E175:F175"/>
    <mergeCell ref="E191:F191"/>
    <mergeCell ref="E192:F192"/>
    <mergeCell ref="E227:F227"/>
    <mergeCell ref="E228:F228"/>
    <mergeCell ref="E229:F229"/>
    <mergeCell ref="E230:F230"/>
    <mergeCell ref="E231:F231"/>
    <mergeCell ref="E213:F213"/>
    <mergeCell ref="E214:F214"/>
    <mergeCell ref="E215:F215"/>
    <mergeCell ref="A19:H19"/>
    <mergeCell ref="A20:H20"/>
    <mergeCell ref="A89:F89"/>
    <mergeCell ref="A93:D93"/>
    <mergeCell ref="A150:H150"/>
    <mergeCell ref="A149:H149"/>
    <mergeCell ref="A155:H155"/>
    <mergeCell ref="E156:F156"/>
    <mergeCell ref="A34:H34"/>
    <mergeCell ref="A63:F63"/>
    <mergeCell ref="A86:E86"/>
    <mergeCell ref="B33:C33"/>
    <mergeCell ref="A81:G81"/>
    <mergeCell ref="A85:E85"/>
    <mergeCell ref="E134:F134"/>
    <mergeCell ref="A129:H129"/>
    <mergeCell ref="E135:F135"/>
    <mergeCell ref="E136:F136"/>
    <mergeCell ref="A138:H138"/>
    <mergeCell ref="E139:F139"/>
    <mergeCell ref="E140:F140"/>
    <mergeCell ref="E141:F141"/>
    <mergeCell ref="E115:F115"/>
    <mergeCell ref="E117:F117"/>
    <mergeCell ref="A96:D96"/>
    <mergeCell ref="E256:F256"/>
    <mergeCell ref="E257:F257"/>
    <mergeCell ref="E264:F264"/>
    <mergeCell ref="A95:E95"/>
    <mergeCell ref="B862:H862"/>
    <mergeCell ref="E570:F570"/>
    <mergeCell ref="E205:F205"/>
    <mergeCell ref="E206:F206"/>
    <mergeCell ref="E207:F207"/>
    <mergeCell ref="E208:F208"/>
    <mergeCell ref="E209:F209"/>
    <mergeCell ref="E173:F173"/>
    <mergeCell ref="E174:F174"/>
    <mergeCell ref="E574:F574"/>
    <mergeCell ref="E575:F575"/>
    <mergeCell ref="E576:F576"/>
    <mergeCell ref="E577:F577"/>
    <mergeCell ref="E578:F578"/>
    <mergeCell ref="E579:F579"/>
    <mergeCell ref="E580:F580"/>
    <mergeCell ref="E581:F581"/>
    <mergeCell ref="A164:G164"/>
    <mergeCell ref="A188:H188"/>
    <mergeCell ref="A849:H849"/>
    <mergeCell ref="A850:H850"/>
    <mergeCell ref="D851:D852"/>
    <mergeCell ref="E851:F851"/>
    <mergeCell ref="E842:F842"/>
    <mergeCell ref="E843:F843"/>
    <mergeCell ref="E844:F844"/>
    <mergeCell ref="E845:F845"/>
    <mergeCell ref="E846:F846"/>
    <mergeCell ref="E847:F847"/>
    <mergeCell ref="A848:F848"/>
    <mergeCell ref="G851:G852"/>
    <mergeCell ref="H851:H852"/>
    <mergeCell ref="A852:B852"/>
    <mergeCell ref="E852:F852"/>
    <mergeCell ref="B48:C48"/>
    <mergeCell ref="A66:G66"/>
    <mergeCell ref="A65:G65"/>
    <mergeCell ref="A71:G71"/>
    <mergeCell ref="A76:G76"/>
    <mergeCell ref="A88:F88"/>
    <mergeCell ref="A70:E70"/>
    <mergeCell ref="A75:E75"/>
    <mergeCell ref="B64:C64"/>
    <mergeCell ref="A80:E80"/>
    <mergeCell ref="A49:H49"/>
    <mergeCell ref="B62:C62"/>
    <mergeCell ref="A97:D97"/>
    <mergeCell ref="A98:D98"/>
    <mergeCell ref="A99:D99"/>
    <mergeCell ref="A100:D100"/>
    <mergeCell ref="A101:D101"/>
    <mergeCell ref="A102:D102"/>
    <mergeCell ref="A103:D103"/>
    <mergeCell ref="A104:D104"/>
    <mergeCell ref="E126:F126"/>
    <mergeCell ref="A114:H114"/>
    <mergeCell ref="A113:H113"/>
    <mergeCell ref="E118:F118"/>
    <mergeCell ref="A120:H120"/>
    <mergeCell ref="E121:F121"/>
    <mergeCell ref="E122:F122"/>
    <mergeCell ref="E123:F123"/>
    <mergeCell ref="E116:F116"/>
    <mergeCell ref="E124:F124"/>
    <mergeCell ref="E125:F125"/>
    <mergeCell ref="A119:G119"/>
    <mergeCell ref="E151:F151"/>
    <mergeCell ref="E152:F152"/>
    <mergeCell ref="E189:F189"/>
    <mergeCell ref="E153:F153"/>
    <mergeCell ref="A165:G165"/>
    <mergeCell ref="A154:G154"/>
    <mergeCell ref="E169:F169"/>
    <mergeCell ref="E170:F170"/>
    <mergeCell ref="E171:F171"/>
    <mergeCell ref="E172:F172"/>
    <mergeCell ref="E184:F184"/>
    <mergeCell ref="E176:F176"/>
    <mergeCell ref="A177:G177"/>
    <mergeCell ref="E179:F179"/>
    <mergeCell ref="E185:F185"/>
    <mergeCell ref="E186:F186"/>
    <mergeCell ref="A160:H160"/>
    <mergeCell ref="E611:F611"/>
    <mergeCell ref="E612:F612"/>
    <mergeCell ref="E127:F127"/>
    <mergeCell ref="E582:F582"/>
    <mergeCell ref="E583:F583"/>
    <mergeCell ref="E584:F584"/>
    <mergeCell ref="E585:F585"/>
    <mergeCell ref="E586:F586"/>
    <mergeCell ref="E587:F587"/>
    <mergeCell ref="E588:F588"/>
    <mergeCell ref="E608:F608"/>
    <mergeCell ref="E589:F589"/>
    <mergeCell ref="E590:F590"/>
    <mergeCell ref="E591:F591"/>
    <mergeCell ref="E592:F592"/>
    <mergeCell ref="E593:F593"/>
    <mergeCell ref="E594:F594"/>
    <mergeCell ref="E595:F595"/>
    <mergeCell ref="E596:F596"/>
    <mergeCell ref="E597:F597"/>
    <mergeCell ref="A598:G598"/>
    <mergeCell ref="A599:H599"/>
    <mergeCell ref="E600:F600"/>
    <mergeCell ref="A275:H275"/>
    <mergeCell ref="E601:F601"/>
    <mergeCell ref="E602:F602"/>
    <mergeCell ref="E603:F603"/>
    <mergeCell ref="E604:F604"/>
    <mergeCell ref="E605:F605"/>
    <mergeCell ref="E606:F606"/>
    <mergeCell ref="E607:F607"/>
    <mergeCell ref="E609:F609"/>
    <mergeCell ref="E610:F610"/>
    <mergeCell ref="E650:F650"/>
    <mergeCell ref="E651:F651"/>
    <mergeCell ref="E652:F652"/>
    <mergeCell ref="E653:F653"/>
    <mergeCell ref="E646:F646"/>
    <mergeCell ref="E647:F647"/>
    <mergeCell ref="E648:F648"/>
    <mergeCell ref="E613:F613"/>
    <mergeCell ref="E614:F614"/>
    <mergeCell ref="E615:F615"/>
    <mergeCell ref="E616:F616"/>
    <mergeCell ref="E617:F617"/>
    <mergeCell ref="E618:F618"/>
    <mergeCell ref="B909:E909"/>
    <mergeCell ref="B905:E905"/>
    <mergeCell ref="B899:E899"/>
    <mergeCell ref="B903:E903"/>
    <mergeCell ref="B871:E871"/>
    <mergeCell ref="B893:E893"/>
    <mergeCell ref="B867:F867"/>
    <mergeCell ref="B868:F868"/>
    <mergeCell ref="B869:E869"/>
    <mergeCell ref="B882:E882"/>
    <mergeCell ref="B883:F883"/>
    <mergeCell ref="B885:E885"/>
    <mergeCell ref="B886:E886"/>
    <mergeCell ref="B888:F888"/>
    <mergeCell ref="B889:E889"/>
    <mergeCell ref="B891:E891"/>
    <mergeCell ref="B892:F892"/>
    <mergeCell ref="B884:E884"/>
    <mergeCell ref="B887:E887"/>
    <mergeCell ref="B890:E890"/>
    <mergeCell ref="B878:E878"/>
    <mergeCell ref="B879:E879"/>
    <mergeCell ref="B880:E880"/>
    <mergeCell ref="B881:F881"/>
    <mergeCell ref="E841:F841"/>
    <mergeCell ref="E831:F831"/>
    <mergeCell ref="E832:F832"/>
    <mergeCell ref="E834:F834"/>
    <mergeCell ref="A837:F837"/>
    <mergeCell ref="E833:F833"/>
    <mergeCell ref="E835:F835"/>
    <mergeCell ref="A826:H826"/>
    <mergeCell ref="A827:H827"/>
    <mergeCell ref="A828:H828"/>
    <mergeCell ref="A838:H838"/>
    <mergeCell ref="A839:H839"/>
    <mergeCell ref="D840:D841"/>
    <mergeCell ref="E830:F830"/>
    <mergeCell ref="G829:G830"/>
    <mergeCell ref="H829:H830"/>
    <mergeCell ref="A830:B830"/>
    <mergeCell ref="D829:D830"/>
    <mergeCell ref="E840:F840"/>
    <mergeCell ref="G840:G841"/>
    <mergeCell ref="H840:H841"/>
    <mergeCell ref="A841:B841"/>
    <mergeCell ref="E325:F325"/>
    <mergeCell ref="E326:F326"/>
    <mergeCell ref="E327:F327"/>
    <mergeCell ref="E328:F328"/>
    <mergeCell ref="E329:F329"/>
    <mergeCell ref="E330:F330"/>
    <mergeCell ref="E331:F331"/>
    <mergeCell ref="E332:F332"/>
    <mergeCell ref="E333:F333"/>
    <mergeCell ref="E334:F334"/>
    <mergeCell ref="E335:F335"/>
    <mergeCell ref="E336:F336"/>
    <mergeCell ref="E337:F337"/>
    <mergeCell ref="E338:F338"/>
    <mergeCell ref="E339:F339"/>
    <mergeCell ref="E340:F340"/>
    <mergeCell ref="E341:F341"/>
    <mergeCell ref="E342:F342"/>
    <mergeCell ref="E343:F343"/>
    <mergeCell ref="E344:F344"/>
    <mergeCell ref="E345:F345"/>
    <mergeCell ref="E355:F355"/>
    <mergeCell ref="E356:F356"/>
    <mergeCell ref="E357:F357"/>
    <mergeCell ref="E358:F358"/>
    <mergeCell ref="E359:F359"/>
    <mergeCell ref="E363:F363"/>
    <mergeCell ref="E364:F364"/>
    <mergeCell ref="E346:F346"/>
    <mergeCell ref="E347:F347"/>
    <mergeCell ref="E348:F348"/>
    <mergeCell ref="E349:F349"/>
    <mergeCell ref="E350:F350"/>
    <mergeCell ref="E351:F351"/>
    <mergeCell ref="E352:F352"/>
    <mergeCell ref="E353:F353"/>
    <mergeCell ref="E354:F354"/>
    <mergeCell ref="A360:G360"/>
    <mergeCell ref="A361:H361"/>
    <mergeCell ref="E365:F365"/>
    <mergeCell ref="E366:F366"/>
    <mergeCell ref="E367:F367"/>
    <mergeCell ref="E368:F368"/>
    <mergeCell ref="E369:F369"/>
    <mergeCell ref="E370:F370"/>
    <mergeCell ref="E371:F371"/>
    <mergeCell ref="E372:F372"/>
    <mergeCell ref="E373:F373"/>
    <mergeCell ref="E374:F374"/>
    <mergeCell ref="E375:F375"/>
    <mergeCell ref="E376:F376"/>
    <mergeCell ref="E377:F377"/>
    <mergeCell ref="E378:F378"/>
    <mergeCell ref="E379:F379"/>
    <mergeCell ref="E380:F380"/>
    <mergeCell ref="E381:F381"/>
    <mergeCell ref="E382:F382"/>
    <mergeCell ref="E383:F383"/>
    <mergeCell ref="E384:F384"/>
    <mergeCell ref="E385:F385"/>
    <mergeCell ref="E386:F386"/>
    <mergeCell ref="E387:F387"/>
    <mergeCell ref="E388:F388"/>
    <mergeCell ref="E389:F389"/>
    <mergeCell ref="E390:F390"/>
    <mergeCell ref="E391:F391"/>
    <mergeCell ref="E392:F392"/>
    <mergeCell ref="E393:F393"/>
    <mergeCell ref="E394:F394"/>
    <mergeCell ref="E395:F395"/>
    <mergeCell ref="E396:F396"/>
    <mergeCell ref="E397:F397"/>
    <mergeCell ref="E398:F398"/>
    <mergeCell ref="E399:F399"/>
    <mergeCell ref="E400:F400"/>
    <mergeCell ref="E401:F401"/>
    <mergeCell ref="E402:F402"/>
    <mergeCell ref="E403:F403"/>
    <mergeCell ref="E404:F404"/>
    <mergeCell ref="E405:F405"/>
    <mergeCell ref="E406:F406"/>
    <mergeCell ref="E407:F407"/>
    <mergeCell ref="E408:F408"/>
    <mergeCell ref="E409:F409"/>
    <mergeCell ref="E410:F410"/>
    <mergeCell ref="E411:F411"/>
    <mergeCell ref="E412:F412"/>
    <mergeCell ref="E413:F413"/>
    <mergeCell ref="E414:F414"/>
    <mergeCell ref="E415:F415"/>
    <mergeCell ref="E416:F416"/>
    <mergeCell ref="E417:F417"/>
    <mergeCell ref="E418:F418"/>
    <mergeCell ref="E419:F419"/>
    <mergeCell ref="E420:F420"/>
    <mergeCell ref="E421:F421"/>
    <mergeCell ref="E422:F422"/>
    <mergeCell ref="E423:F423"/>
    <mergeCell ref="E424:F424"/>
    <mergeCell ref="E425:F425"/>
    <mergeCell ref="E426:F426"/>
    <mergeCell ref="E427:F427"/>
    <mergeCell ref="E428:F428"/>
    <mergeCell ref="E429:F429"/>
    <mergeCell ref="E430:F430"/>
    <mergeCell ref="E431:F431"/>
    <mergeCell ref="E432:F432"/>
    <mergeCell ref="E433:F433"/>
    <mergeCell ref="E434:F434"/>
    <mergeCell ref="E435:F435"/>
    <mergeCell ref="E436:F436"/>
    <mergeCell ref="E437:F437"/>
    <mergeCell ref="E438:F438"/>
    <mergeCell ref="E439:F439"/>
    <mergeCell ref="E440:F440"/>
    <mergeCell ref="E441:F441"/>
    <mergeCell ref="E442:F442"/>
    <mergeCell ref="E443:F443"/>
    <mergeCell ref="E444:F444"/>
    <mergeCell ref="E445:F445"/>
    <mergeCell ref="E446:F446"/>
    <mergeCell ref="E447:F447"/>
    <mergeCell ref="E448:F448"/>
    <mergeCell ref="E449:F449"/>
    <mergeCell ref="E450:F450"/>
    <mergeCell ref="E451:F451"/>
    <mergeCell ref="E452:F452"/>
    <mergeCell ref="E453:F453"/>
    <mergeCell ref="E547:F547"/>
    <mergeCell ref="E463:F463"/>
    <mergeCell ref="E464:F464"/>
    <mergeCell ref="E465:F465"/>
    <mergeCell ref="E466:F466"/>
    <mergeCell ref="E467:F467"/>
    <mergeCell ref="E468:F468"/>
    <mergeCell ref="E469:F469"/>
    <mergeCell ref="E470:F470"/>
    <mergeCell ref="E471:F471"/>
    <mergeCell ref="E472:F472"/>
    <mergeCell ref="E473:F473"/>
    <mergeCell ref="E474:F474"/>
    <mergeCell ref="E475:F475"/>
    <mergeCell ref="E476:F476"/>
    <mergeCell ref="E477:F477"/>
    <mergeCell ref="E493:F493"/>
    <mergeCell ref="E494:F494"/>
    <mergeCell ref="E495:F495"/>
    <mergeCell ref="E496:F496"/>
    <mergeCell ref="E497:F497"/>
    <mergeCell ref="E498:F498"/>
    <mergeCell ref="E499:F499"/>
    <mergeCell ref="E500:F500"/>
    <mergeCell ref="E501:F501"/>
    <mergeCell ref="E502:F502"/>
    <mergeCell ref="E503:F503"/>
    <mergeCell ref="E504:F504"/>
    <mergeCell ref="E505:F505"/>
    <mergeCell ref="E506:F506"/>
    <mergeCell ref="E507:F507"/>
    <mergeCell ref="E508:F508"/>
    <mergeCell ref="E509:F509"/>
    <mergeCell ref="E510:F510"/>
    <mergeCell ref="E511:F511"/>
    <mergeCell ref="E512:F512"/>
    <mergeCell ref="E513:F513"/>
    <mergeCell ref="E514:F514"/>
    <mergeCell ref="E515:F515"/>
    <mergeCell ref="E516:F516"/>
    <mergeCell ref="E517:F517"/>
    <mergeCell ref="E518:F518"/>
    <mergeCell ref="E519:F519"/>
    <mergeCell ref="E520:F520"/>
    <mergeCell ref="E521:F521"/>
    <mergeCell ref="E522:F522"/>
    <mergeCell ref="E523:F523"/>
    <mergeCell ref="E524:F524"/>
    <mergeCell ref="E525:F525"/>
    <mergeCell ref="E526:F526"/>
    <mergeCell ref="E527:F527"/>
    <mergeCell ref="E528:F528"/>
    <mergeCell ref="E529:F529"/>
    <mergeCell ref="E530:F530"/>
    <mergeCell ref="E531:F531"/>
    <mergeCell ref="E532:F532"/>
    <mergeCell ref="E533:F533"/>
    <mergeCell ref="E534:F534"/>
    <mergeCell ref="E535:F535"/>
    <mergeCell ref="E536:F536"/>
    <mergeCell ref="E537:F537"/>
    <mergeCell ref="E538:F538"/>
    <mergeCell ref="E539:F539"/>
    <mergeCell ref="E540:F540"/>
    <mergeCell ref="E541:F541"/>
    <mergeCell ref="E542:F542"/>
    <mergeCell ref="E543:F543"/>
    <mergeCell ref="E544:F544"/>
    <mergeCell ref="E545:F545"/>
    <mergeCell ref="E546:F546"/>
    <mergeCell ref="E548:F548"/>
    <mergeCell ref="E549:F549"/>
    <mergeCell ref="E550:F550"/>
    <mergeCell ref="E551:F551"/>
    <mergeCell ref="E552:F552"/>
    <mergeCell ref="E553:F553"/>
    <mergeCell ref="E554:F554"/>
    <mergeCell ref="E555:F555"/>
    <mergeCell ref="E683:F683"/>
    <mergeCell ref="E631:F631"/>
    <mergeCell ref="E632:F632"/>
    <mergeCell ref="E633:F633"/>
    <mergeCell ref="E634:F634"/>
    <mergeCell ref="E635:F635"/>
    <mergeCell ref="A638:G638"/>
    <mergeCell ref="E636:F636"/>
    <mergeCell ref="E637:F637"/>
    <mergeCell ref="E654:F654"/>
    <mergeCell ref="E643:F643"/>
    <mergeCell ref="E644:F644"/>
    <mergeCell ref="E655:F655"/>
    <mergeCell ref="E656:F656"/>
    <mergeCell ref="E657:F657"/>
    <mergeCell ref="E658:F658"/>
    <mergeCell ref="E684:F684"/>
    <mergeCell ref="E685:F685"/>
    <mergeCell ref="E694:F694"/>
    <mergeCell ref="E619:F619"/>
    <mergeCell ref="E620:F620"/>
    <mergeCell ref="E621:F621"/>
    <mergeCell ref="E622:F622"/>
    <mergeCell ref="E623:F623"/>
    <mergeCell ref="E624:F624"/>
    <mergeCell ref="E625:F625"/>
    <mergeCell ref="E626:F626"/>
    <mergeCell ref="E627:F627"/>
    <mergeCell ref="E663:F663"/>
    <mergeCell ref="E664:F664"/>
    <mergeCell ref="E665:F665"/>
    <mergeCell ref="E628:F628"/>
    <mergeCell ref="E629:F629"/>
    <mergeCell ref="E630:F630"/>
    <mergeCell ref="E659:F659"/>
    <mergeCell ref="E660:F660"/>
    <mergeCell ref="E661:F661"/>
    <mergeCell ref="E662:F662"/>
    <mergeCell ref="E645:F645"/>
    <mergeCell ref="E649:F649"/>
    <mergeCell ref="A821:G821"/>
    <mergeCell ref="A810:G810"/>
    <mergeCell ref="A744:G744"/>
    <mergeCell ref="A710:G710"/>
    <mergeCell ref="A711:H711"/>
    <mergeCell ref="A804:G804"/>
    <mergeCell ref="A787:H787"/>
    <mergeCell ref="A788:H788"/>
    <mergeCell ref="E789:F789"/>
    <mergeCell ref="A793:H793"/>
    <mergeCell ref="A805:H805"/>
    <mergeCell ref="A811:H811"/>
    <mergeCell ref="A817:H817"/>
    <mergeCell ref="A720:G720"/>
    <mergeCell ref="A721:H721"/>
    <mergeCell ref="A726:G726"/>
    <mergeCell ref="A727:H727"/>
    <mergeCell ref="A732:G732"/>
    <mergeCell ref="E712:F712"/>
    <mergeCell ref="A734:H734"/>
    <mergeCell ref="A739:H739"/>
    <mergeCell ref="A745:H745"/>
    <mergeCell ref="A753:H753"/>
    <mergeCell ref="E722:F722"/>
    <mergeCell ref="E706:F706"/>
    <mergeCell ref="E707:F707"/>
    <mergeCell ref="E708:F708"/>
    <mergeCell ref="A731:G731"/>
    <mergeCell ref="A733:H733"/>
    <mergeCell ref="A816:G816"/>
    <mergeCell ref="E709:F709"/>
    <mergeCell ref="A757:H757"/>
    <mergeCell ref="A738:G738"/>
    <mergeCell ref="A752:G752"/>
    <mergeCell ref="A756:G756"/>
    <mergeCell ref="E724:F724"/>
    <mergeCell ref="E725:F725"/>
    <mergeCell ref="E728:F728"/>
    <mergeCell ref="E729:F729"/>
    <mergeCell ref="E713:F713"/>
    <mergeCell ref="E714:F714"/>
    <mergeCell ref="E715:F715"/>
    <mergeCell ref="E718:F718"/>
    <mergeCell ref="E719:F719"/>
    <mergeCell ref="E755:F755"/>
    <mergeCell ref="A716:G716"/>
    <mergeCell ref="E723:F723"/>
    <mergeCell ref="E736:F736"/>
  </mergeCells>
  <conditionalFormatting sqref="G306:G357">
    <cfRule type="cellIs" dxfId="1" priority="43" stopIfTrue="1" operator="lessThan">
      <formula>0</formula>
    </cfRule>
  </conditionalFormatting>
  <conditionalFormatting sqref="C807 C795:C797 C790:C791 C801 C803 C709 C707 C713 C719 C736:C737 C747:C751 C761 C759 C765 C771 C767 C741:C743 C695:C699 C170:C173 C175 C180:C186 C190:C196 C684:C685">
    <cfRule type="cellIs" dxfId="0" priority="33" operator="lessThan">
      <formula>1</formula>
    </cfRule>
  </conditionalFormatting>
  <printOptions horizontalCentered="1"/>
  <pageMargins left="0.51181102362204722" right="0.51181102362204722" top="0.78740157480314965" bottom="0.78740157480314965" header="0.31496062992125984" footer="0.31496062992125984"/>
  <pageSetup paperSize="9" scale="76" fitToHeight="0" orientation="landscape" r:id="rId1"/>
  <headerFooter>
    <oddFooter>Página &amp;P de &amp;N</oddFooter>
  </headerFooter>
  <rowBreaks count="9" manualBreakCount="9">
    <brk id="44" max="7" man="1"/>
    <brk id="232" max="7" man="1"/>
    <brk id="258" max="7" man="1"/>
    <brk id="674" max="7" man="1"/>
    <brk id="831" max="7" man="1"/>
    <brk id="842" max="7" man="1"/>
    <brk id="853" max="7" man="1"/>
    <brk id="866" max="7" man="1"/>
    <brk id="90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PLANO DE TRABALHO</vt:lpstr>
      <vt:lpstr>'PLANO DE TRABALHO'!Area_de_impressao</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Aurelio da Costa Guedes</dc:creator>
  <cp:lastModifiedBy>Thiago Moreira Carvalho dos Santos</cp:lastModifiedBy>
  <cp:lastPrinted>2021-05-17T05:40:15Z</cp:lastPrinted>
  <dcterms:created xsi:type="dcterms:W3CDTF">2012-07-12T12:31:25Z</dcterms:created>
  <dcterms:modified xsi:type="dcterms:W3CDTF">2022-03-09T21:20:08Z</dcterms:modified>
</cp:coreProperties>
</file>